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'стр1'!$A$2:$DC$104</definedName>
    <definedName name="_xlnm.Print_Area" localSheetId="1">'стр2'!$A$1:$CE$47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<sst xmlns="http://schemas.openxmlformats.org/spreadsheetml/2006/main" count="748" uniqueCount="334">
  <si>
    <t>ОТЧЕТ ОБ ИСПОЛНЕНИИ БЮДЖЕТА</t>
  </si>
  <si>
    <t>КОДЫ</t>
  </si>
  <si>
    <t>Форма по ОКУД</t>
  </si>
  <si>
    <t>0503117</t>
  </si>
  <si>
    <t xml:space="preserve">на 1 </t>
  </si>
  <si>
    <t>января</t>
  </si>
  <si>
    <t>г.</t>
  </si>
  <si>
    <t>Дата</t>
  </si>
  <si>
    <t>01.01.2021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</si>
  <si>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</si>
  <si>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</si>
  <si>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</si>
  <si>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</si>
  <si>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</si>
  <si>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</si>
  <si>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</si>
  <si>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</si>
  <si>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</si>
  <si>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</si>
  <si>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</si>
  <si>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</si>
  <si>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</si>
  <si>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</si>
  <si>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</si>
  <si>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</si>
  <si>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</si>
  <si>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</si>
  <si>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</si>
  <si>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</si>
  <si>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</si>
  <si>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</si>
  <si>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</si>
  <si>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</si>
  <si>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</si>
  <si>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</si>
  <si>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</si>
  <si>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</si>
  <si>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</si>
  <si>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</si>
  <si>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</si>
  <si>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</si>
  <si>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</si>
  <si>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</si>
  <si>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</si>
  <si>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</si>
  <si>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</si>
  <si>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</si>
  <si>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</si>
  <si>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</si>
  <si>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</si>
  <si>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</si>
  <si>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</si>
  <si>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</si>
  <si>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</si>
  <si>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</si>
  <si>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</si>
  <si>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</si>
  <si>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</si>
  <si>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</si>
  <si>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</si>
  <si>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</si>
  <si>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</si>
  <si>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</si>
  <si>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</si>
  <si>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</si>
  <si>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</si>
  <si>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</si>
  <si>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</si>
  <si>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</si>
  <si>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</si>
  <si>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</si>
  <si>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</si>
  <si>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</si>
  <si>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</si>
  <si>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</si>
  <si>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</si>
  <si>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</si>
  <si>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</si>
  <si>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</si>
  <si>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</si>
  <si>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</si>
  <si>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</si>
  <si>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</si>
  <si>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</si>
  <si>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</si>
  <si>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</si>
  <si>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</si>
  <si>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</si>
  <si>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</si>
  <si>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</si>
  <si>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</si>
  <si>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</si>
  <si>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</si>
  <si>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</si>
  <si>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</si>
  <si>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</si>
  <si>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</si>
  <si>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</si>
  <si>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</si>
  <si>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</si>
  <si>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</si>
  <si>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</si>
  <si>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</si>
  <si>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</si>
  <si>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</si>
  <si>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</si>
  <si>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</si>
  <si>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</si>
  <si>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</si>
  <si>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</si>
  <si>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</si>
  <si>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</si>
  <si>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</si>
  <si>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</si>
  <si>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</si>
  <si>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</si>
  <si>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</si>
  <si>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</si>
  <si>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</si>
  <si>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</si>
  <si>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</si>
  <si>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</si>
  <si>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</si>
  <si>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</si>
  <si>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</si>
  <si>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</si>
  <si>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</si>
  <si>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</si>
  <si>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</si>
  <si>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</si>
  <si>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</si>
  <si>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</si>
  <si>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</si>
  <si>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</si>
  <si>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</si>
  <si>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</si>
  <si>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</si>
  <si>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</si>
  <si>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</si>
  <si>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</si>
  <si>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</si>
  <si>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</si>
  <si>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</si>
  <si>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</si>
  <si>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</si>
  <si>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</si>
  <si>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</si>
  <si>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</si>
  <si>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</si>
  <si>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</si>
  <si>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</si>
  <si>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</si>
  <si>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</si>
  <si>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</si>
  <si>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</si>
  <si>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</si>
  <si>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</si>
  <si>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</si>
  <si>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</si>
  <si>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 xml:space="preserve">Прочие доходы от компенсации затрат бюджетов поселений </t>
  </si>
  <si>
    <t>951 1 13 02995 10 0000 130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</si>
  <si>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</si>
  <si>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</si>
  <si>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</si>
  <si>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</si>
  <si>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</si>
  <si>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</si>
  <si>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</si>
  <si>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</si>
  <si>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</si>
  <si>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</si>
  <si>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</si>
  <si>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857 1 16 02020 02 0000 140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</si>
  <si>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</si>
  <si>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</si>
  <si>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</si>
  <si>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951 1 16 90050 10 0000 140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</si>
  <si>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</si>
  <si>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</si>
  <si>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</si>
  <si>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</si>
  <si>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</si>
  <si>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</si>
  <si>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</si>
  <si>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</si>
  <si>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</si>
  <si>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</si>
  <si>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</si>
  <si>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951 1 17 14030 10 0000 150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</si>
  <si>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</si>
  <si>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</si>
  <si>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</si>
  <si>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</si>
  <si>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</si>
  <si>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951 2 02 10000 00 0000 150</t>
  </si>
  <si>
    <t>Дотации на выравнивание бюджетной обеспеченности</t>
  </si>
  <si>
    <t xml:space="preserve">951 2 02 15001 00 0000 150 </t>
  </si>
  <si>
    <t>Дотации бюджетам сельских поселений на выравнивание бюджетной обеспеченности</t>
  </si>
  <si>
    <t>951 2 02 15001 10 0000 150</t>
  </si>
  <si>
    <t xml:space="preserve">Субвенции бюджетам субъектов Российской Федерации и муниципальных образований </t>
  </si>
  <si>
    <t xml:space="preserve">951 2 02 30000 00 0000 150 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</si>
  <si>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</si>
  <si>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</si>
  <si>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</si>
  <si>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</si>
  <si>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</si>
  <si>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</si>
  <si>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</si>
  <si>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951 2 02 35118 10 0000 150 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</si>
  <si>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</si>
  <si>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</si>
  <si>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</si>
  <si>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</si>
  <si>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</si>
  <si>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</si>
  <si>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</si>
  <si>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</si>
  <si>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</si>
  <si>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</si>
  <si>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</si>
  <si>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</si>
  <si>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</si>
  <si>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</si>
  <si>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</si>
  <si>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</si>
  <si>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</si>
  <si>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</si>
  <si>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</si>
  <si>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</si>
  <si>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</si>
  <si>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</si>
  <si>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</si>
  <si>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</si>
  <si>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</si>
  <si>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</si>
  <si>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</si>
  <si>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 для обеспечения государственных (муниципальных) нужд)</t>
  </si>
  <si>
    <t>951 0104 9990072390 244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</si>
  <si>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</si>
  <si>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</si>
  <si>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 в Краснополянском сельском поселении, профессиональное развитие лиц, занятых в системе местного самоуправления»(Прочая закупка товаров, работ и услуг для обеспечения государственных (муниципальных) нужд)</t>
  </si>
  <si>
    <t>951 0113 1010028160 244</t>
  </si>
  <si>
    <t>Уплата членского взноса в Совет муниципальных образований Ростовской области в рамках подпрограммы «Реализация муниципальной политики» (Уплата иных платежей)</t>
  </si>
  <si>
    <t>951 0113 1020099020 853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</si>
  <si>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 для обеспечения государственных (муниципальных) нужд)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</si>
  <si>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</si>
  <si>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</si>
  <si>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</si>
  <si>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</si>
  <si>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</si>
  <si>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</si>
  <si>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</si>
  <si>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</si>
  <si>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</si>
  <si>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</si>
  <si>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</si>
  <si>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>Мероприятия по обеспечению пожарной безопасности в рамках подпрограммы "Защита населения и территории Краснополянского сельского поселения от чрезвычайных ситуаций и обеспечение противопожарной безопасности"(Прочая закупка товаров, работ и услуг для обеспечения государственных (муниципальных) нужд)</t>
  </si>
  <si>
    <t>951 0310 0410028040 244</t>
  </si>
  <si>
    <t>Расходы на мероприятия по изготовлению информационных буклетов в рамках подпрограммы "Противодействие коррупции в Краснополянском сельском поселении"(Прочая закупка товаров, работ и услуг для обеспечения государственных (муниципальных) нужд)</t>
  </si>
  <si>
    <t>951 0314 0310028010 244</t>
  </si>
  <si>
    <t>Мероприятия по организации общественного порядка и обеспечение общественной безопасности в рамках подпрограммы «Профилактика экстремизма и терроризма в Краснополянском сельском поселении»(Прочая закупка товаров, работ и услуг для обеспечения государственных (муниципальных) нужд)</t>
  </si>
  <si>
    <t>951 0314 0320028070 244</t>
  </si>
  <si>
    <t>Расходы на ремонт и обслуживание объектов газоснабжения в рамках подпрограммы "Модернизация объектов коммунальной инфраструктуры"(Прочая закупка товаров, работ и услуг для обеспечения государственных (муниципальных) нужд)</t>
  </si>
  <si>
    <t>951 0503 0110028190 244</t>
  </si>
  <si>
    <t>Расходы на осуществление мероприятий по благоустройству и озеленению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</si>
  <si>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</si>
  <si>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захоронений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</si>
  <si>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951 0503 0120028210 244</t>
  </si>
  <si>
    <t>Расходы на осуществление мероприятий по прочим мероприятиям в рамках подпрограммы «Благоустройство территории»(Прочая закупка товаров, работ и услуг для обеспечения государственных (муниципальных) нужд)</t>
  </si>
  <si>
    <t>951 0503 0120028220 244</t>
  </si>
  <si>
    <t>Расходы на осуществление мероприятий по сбору ртутьсодержащих отходов в рамках подпрограммы "Энергоэффективность и повышение энергетической эффективности"(Прочая закупка товаров, работ и услуг для обеспечения государственных (муниципальных) нужд)</t>
  </si>
  <si>
    <t>951 0503 0210028050 244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</si>
  <si>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эффективности"(Прочая закупка товаров, работ и услуг для обеспечения государственных (муниципальных) нужд))</t>
  </si>
  <si>
    <t>951 0503 0210028130 244</t>
  </si>
  <si>
    <t>Расходы на уличное освещение в рамках подпрограммы «Энергосбережение и повышение энергетической эффективности»(Прочая закупка товаров, работ и услуг для обеспечения государственных (муниципальных) нужд)</t>
  </si>
  <si>
    <t>951 0503 0210028200 244</t>
  </si>
  <si>
    <t>Расходы на мероприятия по обустройству мест массового отдыха населения в рамках подпрограммы «Благоустройство общественных территорий Краснополянского сельского поселения» (Прочая закупка товаров, работ и услуг для обеспечения государственных (муниципальных) нужд)</t>
  </si>
  <si>
    <t>951 0503 0910028100 244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</si>
  <si>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Краснополянского сельского поселения»(Прочая закупка товаров, работ и услуг для обеспечения государственных (муниципальных) нужд)</t>
  </si>
  <si>
    <t>951 0707 0710028090 244</t>
  </si>
  <si>
    <t>Расходы на обеспечение деятельности (оказание услуг) муниципальных учреждений культуры Краснополянского сельского поселения в рамках подпрограммы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</si>
  <si>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951 0801 0510000590 611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</si>
  <si>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</si>
  <si>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</si>
  <si>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</si>
  <si>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</si>
  <si>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Иные межбюджетные трансферты за счет средств резервного фонда Правительства Ростовской области  в рамках непрограммного направления деятельности «Реализация функций иных государственных органов Ростовской области» (Субсидии бюджетным учреждениям)</t>
  </si>
  <si>
    <t>951 0801 9910071180 612</t>
  </si>
  <si>
    <t>Выплата муниципальной пенсии за выслугу лет лицам, замещавщим муниципальные должности и должности муниципальной службы в Краснополянском сельском поселении Песчанокопского района в рамках подпрограммы Краснополянского сельского поселения «Социальная поддержка граждан»(Пособия, компенсации и иные социальные выплаты гражданам, кроме публичных нормативных обязательств)</t>
  </si>
  <si>
    <t>951 1001 0810012150 321</t>
  </si>
  <si>
    <t>Расходы на мероприятия по развитию массовой физической культуры и спорта в рамках подпрограммы «Развитие физической культуры и массового спорта»(Прочая закупка товаров, работ и услуг для обеспечения государственных (муниципальных) нужд)</t>
  </si>
  <si>
    <t>951 1101 0610028080 244</t>
  </si>
  <si>
    <t>Расходы на приобретение спортивного оборудования и спортивной формы в рамках подпрограммы «Развитие инфраструктуры спорта на территории Краснополянского сельского поселения»(Прочая закупка товаров, работ и услуг для обеспечения государственных (муниципальных) нужд)</t>
  </si>
  <si>
    <t>951 1101 0620028180 244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</si>
  <si>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</si>
  <si>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951 1403 9990097010 540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</si>
  <si>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</si>
  <si>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</si>
  <si>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</si>
  <si>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</si>
  <si>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</si>
  <si>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</si>
  <si>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</si>
  <si>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</si>
  <si>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</si>
  <si>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</si>
  <si>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</si>
  <si>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</si>
  <si>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</si>
  <si>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</si>
  <si>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</si>
  <si>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</si>
  <si>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</si>
  <si>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</si>
  <si>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</si>
  <si>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</si>
  <si>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</si>
  <si>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</si>
  <si>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</si>
  <si>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</si>
  <si>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</si>
  <si>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</si>
  <si>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Желябина Н.В.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</si>
  <si>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</si>
  <si>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</si>
  <si>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</si>
  <si>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</si>
  <si>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</si>
  <si>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</si>
  <si>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</si>
  <si>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Хитрова Н.А.</t>
  </si>
  <si>
    <t>14</t>
  </si>
  <si>
    <t xml:space="preserve"> г.</t>
  </si>
  <si>
    <t>+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</si>
</sst>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00000"/>
    <numFmt numFmtId="168" formatCode="0.00E+00"/>
    <numFmt numFmtId="169" formatCode="0.00"/>
  </numFmts>
  <fonts count="2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6"/>
      <name val="Arial"/>
      <family val="2"/>
    </font>
    <font>
      <sz val="10"/>
      <color indexed="8"/>
      <name val="Arial"/>
      <family val="2"/>
    </font>
    <font>
      <b/>
      <sz val="9"/>
      <color indexed="28"/>
      <name val="Arial"/>
      <family val="2"/>
    </font>
    <font>
      <b/>
      <sz val="9"/>
      <color indexed="36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5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2" fillId="0" borderId="14" xfId="0" applyFont="1" applyBorder="1" applyAlignment="1">
      <alignment horizontal="center" vertical="top"/>
    </xf>
    <xf numFmtId="164" fontId="7" fillId="2" borderId="7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2" fillId="3" borderId="18" xfId="0" applyFont="1" applyFill="1" applyBorder="1" applyAlignment="1">
      <alignment/>
    </xf>
    <xf numFmtId="165" fontId="2" fillId="3" borderId="1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/>
    </xf>
    <xf numFmtId="165" fontId="7" fillId="4" borderId="19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6" fontId="7" fillId="4" borderId="21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4" fontId="2" fillId="5" borderId="0" xfId="0" applyFont="1" applyFill="1" applyAlignment="1">
      <alignment/>
    </xf>
    <xf numFmtId="164" fontId="7" fillId="6" borderId="18" xfId="0" applyFont="1" applyFill="1" applyBorder="1" applyAlignment="1">
      <alignment horizontal="left"/>
    </xf>
    <xf numFmtId="165" fontId="7" fillId="6" borderId="19" xfId="0" applyNumberFormat="1" applyFont="1" applyFill="1" applyBorder="1" applyAlignment="1">
      <alignment horizontal="center"/>
    </xf>
    <xf numFmtId="165" fontId="7" fillId="6" borderId="11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5" fontId="7" fillId="6" borderId="21" xfId="0" applyNumberFormat="1" applyFont="1" applyFill="1" applyBorder="1" applyAlignment="1">
      <alignment horizontal="center"/>
    </xf>
    <xf numFmtId="164" fontId="7" fillId="0" borderId="22" xfId="0" applyFont="1" applyBorder="1" applyAlignment="1">
      <alignment wrapText="1"/>
    </xf>
    <xf numFmtId="164" fontId="2" fillId="3" borderId="18" xfId="0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center"/>
    </xf>
    <xf numFmtId="164" fontId="2" fillId="3" borderId="18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7" fillId="3" borderId="18" xfId="0" applyFont="1" applyFill="1" applyBorder="1" applyAlignment="1">
      <alignment horizontal="left" vertical="top" wrapText="1"/>
    </xf>
    <xf numFmtId="165" fontId="7" fillId="3" borderId="19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 vertical="center"/>
    </xf>
    <xf numFmtId="166" fontId="7" fillId="6" borderId="12" xfId="0" applyNumberFormat="1" applyFont="1" applyFill="1" applyBorder="1" applyAlignment="1">
      <alignment horizontal="center"/>
    </xf>
    <xf numFmtId="166" fontId="7" fillId="6" borderId="23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center"/>
    </xf>
    <xf numFmtId="167" fontId="2" fillId="3" borderId="18" xfId="0" applyNumberFormat="1" applyFont="1" applyFill="1" applyBorder="1" applyAlignment="1">
      <alignment horizontal="left" vertical="top" wrapText="1"/>
    </xf>
    <xf numFmtId="164" fontId="2" fillId="3" borderId="18" xfId="0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 vertic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5" fontId="2" fillId="3" borderId="12" xfId="0" applyNumberFormat="1" applyFont="1" applyFill="1" applyBorder="1" applyAlignment="1">
      <alignment horizontal="center"/>
    </xf>
    <xf numFmtId="164" fontId="7" fillId="6" borderId="18" xfId="0" applyFont="1" applyFill="1" applyBorder="1" applyAlignment="1">
      <alignment horizontal="left" vertical="top" wrapText="1"/>
    </xf>
    <xf numFmtId="165" fontId="2" fillId="6" borderId="19" xfId="0" applyNumberFormat="1" applyFont="1" applyFill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166" fontId="9" fillId="3" borderId="1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left" vertical="top" wrapText="1"/>
    </xf>
    <xf numFmtId="165" fontId="7" fillId="4" borderId="12" xfId="0" applyNumberFormat="1" applyFont="1" applyFill="1" applyBorder="1" applyAlignment="1">
      <alignment horizontal="center"/>
    </xf>
    <xf numFmtId="165" fontId="7" fillId="4" borderId="23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center"/>
    </xf>
    <xf numFmtId="166" fontId="7" fillId="4" borderId="23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8" fontId="7" fillId="6" borderId="18" xfId="0" applyNumberFormat="1" applyFont="1" applyFill="1" applyBorder="1" applyAlignment="1">
      <alignment horizontal="left" vertical="top" wrapText="1" readingOrder="1"/>
    </xf>
    <xf numFmtId="164" fontId="2" fillId="7" borderId="0" xfId="0" applyFont="1" applyFill="1" applyAlignment="1">
      <alignment/>
    </xf>
    <xf numFmtId="165" fontId="2" fillId="6" borderId="18" xfId="0" applyNumberFormat="1" applyFont="1" applyFill="1" applyBorder="1" applyAlignment="1">
      <alignment horizontal="left" vertical="top" wrapText="1"/>
    </xf>
    <xf numFmtId="166" fontId="2" fillId="6" borderId="11" xfId="0" applyNumberFormat="1" applyFont="1" applyFill="1" applyBorder="1" applyAlignment="1">
      <alignment horizontal="center"/>
    </xf>
    <xf numFmtId="166" fontId="2" fillId="6" borderId="20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2" fillId="3" borderId="18" xfId="0" applyNumberFormat="1" applyFont="1" applyFill="1" applyBorder="1" applyAlignment="1">
      <alignment horizontal="left" vertical="top" wrapText="1"/>
    </xf>
    <xf numFmtId="166" fontId="2" fillId="3" borderId="24" xfId="0" applyNumberFormat="1" applyFont="1" applyFill="1" applyBorder="1" applyAlignment="1">
      <alignment horizontal="center"/>
    </xf>
    <xf numFmtId="165" fontId="7" fillId="8" borderId="18" xfId="0" applyNumberFormat="1" applyFont="1" applyFill="1" applyBorder="1" applyAlignment="1">
      <alignment horizontal="left" vertical="center" wrapText="1"/>
    </xf>
    <xf numFmtId="165" fontId="7" fillId="8" borderId="19" xfId="0" applyNumberFormat="1" applyFont="1" applyFill="1" applyBorder="1" applyAlignment="1">
      <alignment horizontal="center"/>
    </xf>
    <xf numFmtId="165" fontId="2" fillId="8" borderId="11" xfId="0" applyNumberFormat="1" applyFont="1" applyFill="1" applyBorder="1" applyAlignment="1">
      <alignment horizontal="center"/>
    </xf>
    <xf numFmtId="165" fontId="7" fillId="8" borderId="12" xfId="0" applyNumberFormat="1" applyFont="1" applyFill="1" applyBorder="1" applyAlignment="1">
      <alignment horizontal="center"/>
    </xf>
    <xf numFmtId="166" fontId="7" fillId="8" borderId="12" xfId="0" applyNumberFormat="1" applyFont="1" applyFill="1" applyBorder="1" applyAlignment="1">
      <alignment horizontal="center"/>
    </xf>
    <xf numFmtId="166" fontId="7" fillId="8" borderId="23" xfId="0" applyNumberFormat="1" applyFont="1" applyFill="1" applyBorder="1" applyAlignment="1">
      <alignment horizontal="center"/>
    </xf>
    <xf numFmtId="166" fontId="7" fillId="8" borderId="11" xfId="0" applyNumberFormat="1" applyFont="1" applyFill="1" applyBorder="1" applyAlignment="1">
      <alignment horizontal="center"/>
    </xf>
    <xf numFmtId="165" fontId="10" fillId="6" borderId="18" xfId="0" applyNumberFormat="1" applyFont="1" applyFill="1" applyBorder="1" applyAlignment="1">
      <alignment horizontal="left" vertical="center" wrapText="1"/>
    </xf>
    <xf numFmtId="165" fontId="10" fillId="6" borderId="19" xfId="0" applyNumberFormat="1" applyFont="1" applyFill="1" applyBorder="1" applyAlignment="1">
      <alignment horizontal="center"/>
    </xf>
    <xf numFmtId="165" fontId="10" fillId="6" borderId="11" xfId="0" applyNumberFormat="1" applyFont="1" applyFill="1" applyBorder="1" applyAlignment="1">
      <alignment horizontal="center"/>
    </xf>
    <xf numFmtId="165" fontId="10" fillId="6" borderId="12" xfId="0" applyNumberFormat="1" applyFont="1" applyFill="1" applyBorder="1" applyAlignment="1">
      <alignment horizontal="center"/>
    </xf>
    <xf numFmtId="166" fontId="10" fillId="6" borderId="12" xfId="0" applyNumberFormat="1" applyFont="1" applyFill="1" applyBorder="1" applyAlignment="1">
      <alignment horizontal="center"/>
    </xf>
    <xf numFmtId="166" fontId="10" fillId="6" borderId="23" xfId="0" applyNumberFormat="1" applyFont="1" applyFill="1" applyBorder="1" applyAlignment="1">
      <alignment horizontal="center"/>
    </xf>
    <xf numFmtId="166" fontId="10" fillId="6" borderId="11" xfId="0" applyNumberFormat="1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vertical="center" wrapText="1"/>
    </xf>
    <xf numFmtId="165" fontId="11" fillId="3" borderId="19" xfId="0" applyNumberFormat="1" applyFont="1" applyFill="1" applyBorder="1" applyAlignment="1">
      <alignment horizontal="center"/>
    </xf>
    <xf numFmtId="165" fontId="7" fillId="9" borderId="18" xfId="0" applyNumberFormat="1" applyFont="1" applyFill="1" applyBorder="1" applyAlignment="1">
      <alignment horizontal="left" vertical="center" wrapText="1"/>
    </xf>
    <xf numFmtId="165" fontId="7" fillId="9" borderId="19" xfId="0" applyNumberFormat="1" applyFont="1" applyFill="1" applyBorder="1" applyAlignment="1">
      <alignment horizontal="center" vertical="center"/>
    </xf>
    <xf numFmtId="165" fontId="7" fillId="9" borderId="11" xfId="0" applyNumberFormat="1" applyFont="1" applyFill="1" applyBorder="1" applyAlignment="1">
      <alignment horizontal="center"/>
    </xf>
    <xf numFmtId="165" fontId="7" fillId="9" borderId="12" xfId="0" applyNumberFormat="1" applyFont="1" applyFill="1" applyBorder="1" applyAlignment="1">
      <alignment horizontal="center"/>
    </xf>
    <xf numFmtId="166" fontId="7" fillId="9" borderId="12" xfId="0" applyNumberFormat="1" applyFont="1" applyFill="1" applyBorder="1" applyAlignment="1">
      <alignment horizontal="center"/>
    </xf>
    <xf numFmtId="166" fontId="7" fillId="9" borderId="23" xfId="0" applyNumberFormat="1" applyFont="1" applyFill="1" applyBorder="1" applyAlignment="1">
      <alignment horizontal="center"/>
    </xf>
    <xf numFmtId="166" fontId="7" fillId="9" borderId="11" xfId="0" applyNumberFormat="1" applyFont="1" applyFill="1" applyBorder="1" applyAlignment="1">
      <alignment horizontal="center"/>
    </xf>
    <xf numFmtId="165" fontId="2" fillId="3" borderId="19" xfId="0" applyNumberFormat="1" applyFont="1" applyFill="1" applyBorder="1" applyAlignment="1">
      <alignment horizontal="center" vertical="center"/>
    </xf>
    <xf numFmtId="164" fontId="7" fillId="6" borderId="12" xfId="0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 wrapText="1"/>
    </xf>
    <xf numFmtId="166" fontId="7" fillId="4" borderId="25" xfId="0" applyNumberFormat="1" applyFont="1" applyFill="1" applyBorder="1" applyAlignment="1">
      <alignment horizontal="center"/>
    </xf>
    <xf numFmtId="164" fontId="7" fillId="6" borderId="18" xfId="0" applyFont="1" applyFill="1" applyBorder="1" applyAlignment="1">
      <alignment horizontal="left" wrapText="1"/>
    </xf>
    <xf numFmtId="164" fontId="7" fillId="0" borderId="0" xfId="0" applyFont="1" applyAlignment="1">
      <alignment/>
    </xf>
    <xf numFmtId="164" fontId="2" fillId="0" borderId="18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5" fontId="2" fillId="3" borderId="0" xfId="0" applyNumberFormat="1" applyFont="1" applyFill="1" applyBorder="1" applyAlignment="1">
      <alignment horizontal="center"/>
    </xf>
    <xf numFmtId="166" fontId="12" fillId="0" borderId="6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26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3" fillId="0" borderId="27" xfId="0" applyFont="1" applyBorder="1" applyAlignment="1">
      <alignment/>
    </xf>
    <xf numFmtId="164" fontId="5" fillId="10" borderId="28" xfId="0" applyFont="1" applyFill="1" applyBorder="1" applyAlignment="1">
      <alignment/>
    </xf>
    <xf numFmtId="165" fontId="5" fillId="10" borderId="15" xfId="0" applyNumberFormat="1" applyFont="1" applyFill="1" applyBorder="1" applyAlignment="1">
      <alignment horizontal="center"/>
    </xf>
    <xf numFmtId="165" fontId="5" fillId="10" borderId="16" xfId="0" applyNumberFormat="1" applyFont="1" applyFill="1" applyBorder="1" applyAlignment="1">
      <alignment horizontal="center"/>
    </xf>
    <xf numFmtId="166" fontId="5" fillId="10" borderId="16" xfId="0" applyNumberFormat="1" applyFont="1" applyFill="1" applyBorder="1" applyAlignment="1">
      <alignment horizontal="center"/>
    </xf>
    <xf numFmtId="166" fontId="5" fillId="10" borderId="29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/>
    </xf>
    <xf numFmtId="164" fontId="5" fillId="3" borderId="18" xfId="0" applyFont="1" applyFill="1" applyBorder="1" applyAlignment="1">
      <alignment horizontal="center" wrapText="1"/>
    </xf>
    <xf numFmtId="165" fontId="5" fillId="3" borderId="19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6" fontId="14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 horizontal="left" vertical="top" wrapText="1"/>
    </xf>
    <xf numFmtId="164" fontId="5" fillId="0" borderId="31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4" fontId="3" fillId="0" borderId="18" xfId="0" applyFont="1" applyBorder="1" applyAlignment="1">
      <alignment horizontal="left" vertical="top" wrapText="1"/>
    </xf>
    <xf numFmtId="166" fontId="15" fillId="3" borderId="11" xfId="0" applyNumberFormat="1" applyFont="1" applyFill="1" applyBorder="1" applyAlignment="1">
      <alignment horizontal="center"/>
    </xf>
    <xf numFmtId="164" fontId="3" fillId="0" borderId="18" xfId="0" applyFont="1" applyFill="1" applyBorder="1" applyAlignment="1">
      <alignment horizontal="left" vertical="top" wrapText="1"/>
    </xf>
    <xf numFmtId="166" fontId="16" fillId="3" borderId="11" xfId="0" applyNumberFormat="1" applyFont="1" applyFill="1" applyBorder="1" applyAlignment="1">
      <alignment horizontal="center"/>
    </xf>
    <xf numFmtId="164" fontId="3" fillId="0" borderId="18" xfId="0" applyFont="1" applyFill="1" applyBorder="1" applyAlignment="1">
      <alignment horizontal="left" vertical="center" wrapText="1"/>
    </xf>
    <xf numFmtId="166" fontId="17" fillId="0" borderId="11" xfId="0" applyNumberFormat="1" applyFont="1" applyFill="1" applyBorder="1" applyAlignment="1">
      <alignment horizontal="center"/>
    </xf>
    <xf numFmtId="166" fontId="16" fillId="0" borderId="11" xfId="0" applyNumberFormat="1" applyFont="1" applyFill="1" applyBorder="1" applyAlignment="1">
      <alignment horizontal="center"/>
    </xf>
    <xf numFmtId="164" fontId="18" fillId="0" borderId="18" xfId="0" applyFont="1" applyFill="1" applyBorder="1" applyAlignment="1">
      <alignment horizontal="left" vertical="top" wrapText="1"/>
    </xf>
    <xf numFmtId="166" fontId="15" fillId="0" borderId="11" xfId="0" applyNumberFormat="1" applyFont="1" applyFill="1" applyBorder="1" applyAlignment="1">
      <alignment horizontal="center"/>
    </xf>
    <xf numFmtId="166" fontId="19" fillId="3" borderId="11" xfId="0" applyNumberFormat="1" applyFont="1" applyFill="1" applyBorder="1" applyAlignment="1">
      <alignment horizontal="center"/>
    </xf>
    <xf numFmtId="166" fontId="20" fillId="3" borderId="11" xfId="0" applyNumberFormat="1" applyFont="1" applyFill="1" applyBorder="1" applyAlignment="1">
      <alignment horizontal="center"/>
    </xf>
    <xf numFmtId="166" fontId="21" fillId="3" borderId="11" xfId="0" applyNumberFormat="1" applyFont="1" applyFill="1" applyBorder="1" applyAlignment="1">
      <alignment horizontal="center"/>
    </xf>
    <xf numFmtId="166" fontId="21" fillId="0" borderId="11" xfId="0" applyNumberFormat="1" applyFont="1" applyFill="1" applyBorder="1" applyAlignment="1">
      <alignment horizontal="center"/>
    </xf>
    <xf numFmtId="164" fontId="22" fillId="0" borderId="18" xfId="0" applyFont="1" applyFill="1" applyBorder="1" applyAlignment="1">
      <alignment horizontal="left" vertical="top" wrapText="1"/>
    </xf>
    <xf numFmtId="164" fontId="22" fillId="0" borderId="18" xfId="0" applyFont="1" applyFill="1" applyBorder="1" applyAlignment="1">
      <alignment horizontal="left" vertical="center" wrapText="1"/>
    </xf>
    <xf numFmtId="164" fontId="23" fillId="0" borderId="18" xfId="0" applyFont="1" applyFill="1" applyBorder="1" applyAlignment="1">
      <alignment horizontal="left" vertical="center" wrapText="1"/>
    </xf>
    <xf numFmtId="165" fontId="24" fillId="0" borderId="19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164" fontId="22" fillId="0" borderId="18" xfId="0" applyFont="1" applyFill="1" applyBorder="1" applyAlignment="1">
      <alignment vertical="top" wrapText="1"/>
    </xf>
    <xf numFmtId="167" fontId="22" fillId="0" borderId="18" xfId="0" applyNumberFormat="1" applyFont="1" applyFill="1" applyBorder="1" applyAlignment="1">
      <alignment horizontal="left" vertical="top" wrapText="1"/>
    </xf>
    <xf numFmtId="167" fontId="22" fillId="0" borderId="18" xfId="0" applyNumberFormat="1" applyFont="1" applyFill="1" applyBorder="1" applyAlignment="1">
      <alignment horizontal="left" vertical="center" wrapText="1"/>
    </xf>
    <xf numFmtId="164" fontId="3" fillId="0" borderId="32" xfId="0" applyFont="1" applyBorder="1" applyAlignment="1">
      <alignment horizontal="left" vertical="top" wrapText="1"/>
    </xf>
    <xf numFmtId="166" fontId="15" fillId="3" borderId="12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/>
    </xf>
    <xf numFmtId="164" fontId="3" fillId="0" borderId="33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34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4" fontId="2" fillId="0" borderId="28" xfId="0" applyFont="1" applyBorder="1" applyAlignment="1">
      <alignment wrapText="1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left" indent="1"/>
    </xf>
    <xf numFmtId="165" fontId="2" fillId="0" borderId="19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18" xfId="0" applyFont="1" applyFill="1" applyBorder="1" applyAlignment="1">
      <alignment wrapText="1"/>
    </xf>
    <xf numFmtId="165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4" fontId="2" fillId="0" borderId="38" xfId="0" applyFont="1" applyFill="1" applyBorder="1" applyAlignment="1">
      <alignment horizontal="left" indent="2"/>
    </xf>
    <xf numFmtId="164" fontId="2" fillId="0" borderId="30" xfId="0" applyFont="1" applyFill="1" applyBorder="1" applyAlignment="1">
      <alignment/>
    </xf>
    <xf numFmtId="164" fontId="2" fillId="0" borderId="31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vertical="top" wrapText="1"/>
    </xf>
    <xf numFmtId="164" fontId="2" fillId="0" borderId="33" xfId="0" applyFont="1" applyFill="1" applyBorder="1" applyAlignment="1">
      <alignment horizontal="left" indent="2"/>
    </xf>
    <xf numFmtId="164" fontId="2" fillId="0" borderId="38" xfId="0" applyFont="1" applyBorder="1" applyAlignment="1">
      <alignment horizontal="left" indent="2"/>
    </xf>
    <xf numFmtId="164" fontId="2" fillId="0" borderId="18" xfId="0" applyFont="1" applyFill="1" applyBorder="1" applyAlignment="1">
      <alignment vertical="center"/>
    </xf>
    <xf numFmtId="166" fontId="25" fillId="0" borderId="11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5" fillId="0" borderId="1" xfId="0" applyNumberFormat="1" applyFont="1" applyFill="1" applyBorder="1" applyAlignment="1">
      <alignment horizontal="center"/>
    </xf>
    <xf numFmtId="164" fontId="2" fillId="0" borderId="40" xfId="0" applyFont="1" applyFill="1" applyBorder="1" applyAlignment="1">
      <alignment horizontal="center"/>
    </xf>
    <xf numFmtId="164" fontId="26" fillId="0" borderId="0" xfId="0" applyFont="1" applyAlignment="1">
      <alignment/>
    </xf>
    <xf numFmtId="164" fontId="27" fillId="0" borderId="0" xfId="0" applyFont="1" applyBorder="1" applyAlignment="1">
      <alignment horizontal="center" vertical="top"/>
    </xf>
    <xf numFmtId="164" fontId="27" fillId="0" borderId="0" xfId="0" applyFont="1" applyAlignment="1">
      <alignment/>
    </xf>
    <xf numFmtId="164" fontId="27" fillId="0" borderId="0" xfId="0" applyFont="1" applyAlignment="1">
      <alignment horizontal="center" vertical="top"/>
    </xf>
    <xf numFmtId="164" fontId="2" fillId="0" borderId="41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42" xfId="0" applyFont="1" applyBorder="1" applyAlignment="1">
      <alignment/>
    </xf>
    <xf numFmtId="164" fontId="2" fillId="0" borderId="0" xfId="0" applyFont="1" applyAlignment="1">
      <alignment vertical="top"/>
    </xf>
    <xf numFmtId="164" fontId="26" fillId="0" borderId="43" xfId="0" applyFont="1" applyBorder="1" applyAlignment="1">
      <alignment/>
    </xf>
    <xf numFmtId="164" fontId="26" fillId="0" borderId="30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6600CC"/>
      <rgbColor rgb="00008080"/>
      <rgbColor rgb="00C0C0C0"/>
      <rgbColor rgb="00808080"/>
      <rgbColor rgb="009999FF"/>
      <rgbColor rgb="00993366"/>
      <rgbColor rgb="00FFFFCC"/>
      <rgbColor rgb="00CCFFFF"/>
      <rgbColor rgb="00660033"/>
      <rgbColor rgb="00FF8080"/>
      <rgbColor rgb="000066CC"/>
      <rgbColor rgb="00CCCCFF"/>
      <rgbColor rgb="00000080"/>
      <rgbColor rgb="00FF00FF"/>
      <rgbColor rgb="00FFFF00"/>
      <rgbColor rgb="0000FFFF"/>
      <rgbColor rgb="009900FF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B106"/>
  <sheetViews>
    <sheetView tabSelected="1" view="pageBreakPreview" zoomScaleSheetLayoutView="100" workbookViewId="0" topLeftCell="A82">
      <selection activeCell="BX103" sqref="BX103"/>
    </sheetView>
  </sheetViews>
  <sheetFormatPr defaultColWidth="1.00390625" defaultRowHeight="12.75"/>
  <cols>
    <col min="1" max="1" width="1.625" style="1" customWidth="1"/>
    <col min="2" max="11" width="0.5" style="1" customWidth="1"/>
    <col min="12" max="12" width="1.75390625" style="1" customWidth="1"/>
    <col min="13" max="15" width="0.5" style="1" customWidth="1"/>
    <col min="16" max="16" width="3.50390625" style="1" customWidth="1"/>
    <col min="17" max="18" width="0.5" style="1" customWidth="1"/>
    <col min="19" max="19" width="1.625" style="1" customWidth="1"/>
    <col min="20" max="28" width="0.5" style="1" hidden="1" customWidth="1"/>
    <col min="29" max="29" width="4.50390625" style="1" customWidth="1"/>
    <col min="30" max="30" width="16.50390625" style="1" customWidth="1"/>
    <col min="31" max="31" width="13.50390625" style="1" customWidth="1"/>
    <col min="32" max="32" width="0.74609375" style="1" customWidth="1"/>
    <col min="33" max="33" width="0.5" style="1" customWidth="1"/>
    <col min="34" max="34" width="1.4921875" style="1" customWidth="1"/>
    <col min="35" max="35" width="0.6171875" style="1" customWidth="1"/>
    <col min="36" max="36" width="0.5" style="1" customWidth="1"/>
    <col min="37" max="37" width="0.5" style="1" hidden="1" customWidth="1"/>
    <col min="38" max="39" width="0.5" style="1" customWidth="1"/>
    <col min="40" max="40" width="3.625" style="1" customWidth="1"/>
    <col min="41" max="42" width="0.5" style="1" customWidth="1"/>
    <col min="43" max="43" width="3.50390625" style="1" customWidth="1"/>
    <col min="44" max="45" width="0.5" style="1" customWidth="1"/>
    <col min="46" max="46" width="2.50390625" style="1" customWidth="1"/>
    <col min="47" max="49" width="0.5" style="1" customWidth="1"/>
    <col min="50" max="50" width="2.50390625" style="1" customWidth="1"/>
    <col min="51" max="51" width="1.4921875" style="1" customWidth="1"/>
    <col min="52" max="52" width="0.5" style="1" hidden="1" customWidth="1"/>
    <col min="53" max="53" width="3.625" style="1" customWidth="1"/>
    <col min="54" max="54" width="1.4921875" style="1" customWidth="1"/>
    <col min="55" max="55" width="2.625" style="1" customWidth="1"/>
    <col min="56" max="65" width="0.5" style="1" customWidth="1"/>
    <col min="66" max="66" width="0.5" style="1" hidden="1" customWidth="1"/>
    <col min="67" max="67" width="1.625" style="1" customWidth="1"/>
    <col min="68" max="69" width="0.5" style="1" customWidth="1"/>
    <col min="70" max="70" width="2.50390625" style="1" customWidth="1"/>
    <col min="71" max="75" width="0.5" style="1" hidden="1" customWidth="1"/>
    <col min="76" max="76" width="1.4921875" style="1" customWidth="1"/>
    <col min="77" max="77" width="0.5" style="1" customWidth="1"/>
    <col min="78" max="78" width="0.5" style="1" hidden="1" customWidth="1"/>
    <col min="79" max="79" width="1.625" style="1" customWidth="1"/>
    <col min="80" max="80" width="0.6171875" style="1" hidden="1" customWidth="1"/>
    <col min="81" max="81" width="1.75390625" style="1" customWidth="1"/>
    <col min="82" max="82" width="1.4921875" style="1" customWidth="1"/>
    <col min="83" max="83" width="0.5" style="1" customWidth="1"/>
    <col min="84" max="84" width="1.75390625" style="1" customWidth="1"/>
    <col min="85" max="85" width="0.5" style="1" customWidth="1"/>
    <col min="86" max="86" width="4.50390625" style="1" customWidth="1"/>
    <col min="87" max="90" width="0.5" style="1" hidden="1" customWidth="1"/>
    <col min="91" max="91" width="0.74609375" style="1" hidden="1" customWidth="1"/>
    <col min="92" max="95" width="0.5" style="1" customWidth="1"/>
    <col min="96" max="96" width="0.74609375" style="1" hidden="1" customWidth="1"/>
    <col min="97" max="97" width="0.5" style="1" hidden="1" customWidth="1"/>
    <col min="98" max="99" width="0.5" style="1" customWidth="1"/>
    <col min="100" max="101" width="0.5" style="1" hidden="1" customWidth="1"/>
    <col min="102" max="105" width="0.5" style="1" customWidth="1"/>
    <col min="106" max="106" width="2.50390625" style="1" customWidth="1"/>
    <col min="107" max="107" width="4.50390625" style="1" customWidth="1"/>
    <col min="108" max="110" width="0.5" style="1" hidden="1" customWidth="1"/>
    <col min="111" max="16384" width="0.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"/>
      <c r="CO2" s="4" t="s">
        <v>1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2</v>
      </c>
      <c r="CO3" s="6" t="s">
        <v>3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44:110" ht="10.5" customHeight="1">
      <c r="AR4" s="7" t="s">
        <v>4</v>
      </c>
      <c r="AS4" s="8" t="s">
        <v>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">
        <v>2021</v>
      </c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7" t="s">
        <v>6</v>
      </c>
      <c r="CD4" s="7"/>
      <c r="CE4" s="7"/>
      <c r="CF4" s="10" t="s">
        <v>7</v>
      </c>
      <c r="CG4" s="10"/>
      <c r="CH4" s="10"/>
      <c r="CI4" s="11"/>
      <c r="CJ4" s="11"/>
      <c r="CK4" s="11"/>
      <c r="CL4" s="11" t="s">
        <v>7</v>
      </c>
      <c r="CM4" s="11"/>
      <c r="CO4" s="12" t="s">
        <v>8</v>
      </c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1:110" ht="11.25" customHeight="1">
      <c r="A5" s="1" t="s">
        <v>9</v>
      </c>
      <c r="CD5" s="10" t="s">
        <v>10</v>
      </c>
      <c r="CE5" s="10"/>
      <c r="CF5" s="10"/>
      <c r="CG5" s="10"/>
      <c r="CH5" s="10"/>
      <c r="CO5" s="13" t="s">
        <v>11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4"/>
      <c r="DE5" s="14"/>
      <c r="DF5" s="15"/>
    </row>
    <row r="6" spans="1:110" ht="10.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6" t="s">
        <v>13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9" t="s">
        <v>14</v>
      </c>
      <c r="CD6" s="9"/>
      <c r="CE6" s="9"/>
      <c r="CF6" s="9"/>
      <c r="CG6" s="9"/>
      <c r="CH6" s="9"/>
      <c r="CL6" s="7" t="s">
        <v>10</v>
      </c>
      <c r="CM6" s="7"/>
      <c r="CO6" s="13" t="s">
        <v>15</v>
      </c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7"/>
      <c r="DE6" s="17"/>
      <c r="DF6" s="18"/>
    </row>
    <row r="7" spans="1:110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9" t="s">
        <v>17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D7" s="20" t="s">
        <v>18</v>
      </c>
      <c r="CE7" s="20"/>
      <c r="CF7" s="20"/>
      <c r="CG7" s="20"/>
      <c r="CH7" s="20"/>
      <c r="CL7" s="7" t="s">
        <v>19</v>
      </c>
      <c r="CM7" s="7"/>
      <c r="CO7" s="12" t="s">
        <v>20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110" ht="9.75" customHeight="1">
      <c r="A8" s="1" t="s">
        <v>21</v>
      </c>
      <c r="CM8" s="7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110" ht="11.25" customHeight="1">
      <c r="A9" s="1" t="s">
        <v>22</v>
      </c>
      <c r="CO9" s="21" t="s">
        <v>23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110" ht="12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spans="1:107" ht="36.75" customHeight="1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 t="s">
        <v>26</v>
      </c>
      <c r="AG11" s="24"/>
      <c r="AH11" s="24"/>
      <c r="AI11" s="24"/>
      <c r="AJ11" s="24"/>
      <c r="AK11" s="24"/>
      <c r="AL11" s="24" t="s">
        <v>27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 t="s">
        <v>28</v>
      </c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 t="s">
        <v>29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 t="s">
        <v>30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</row>
    <row r="12" spans="1:107" ht="11.25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>
        <v>2</v>
      </c>
      <c r="AG12" s="27"/>
      <c r="AH12" s="27"/>
      <c r="AI12" s="27"/>
      <c r="AJ12" s="27"/>
      <c r="AK12" s="27"/>
      <c r="AL12" s="27">
        <v>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>
        <v>5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8">
        <v>6</v>
      </c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1:107" ht="15" customHeight="1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 t="s">
        <v>32</v>
      </c>
      <c r="AG13" s="30"/>
      <c r="AH13" s="30"/>
      <c r="AI13" s="30"/>
      <c r="AJ13" s="30"/>
      <c r="AK13" s="30"/>
      <c r="AL13" s="31" t="s">
        <v>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f>BB15+BB91</f>
        <v>15353100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f>BX15+BX91</f>
        <v>15514377.94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>
        <f>BB13-BX13</f>
        <v>-161277.93999999948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07" ht="10.5" customHeight="1">
      <c r="A14" s="34"/>
      <c r="B14" s="35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29" ht="12.75" customHeight="1">
      <c r="A15" s="40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 t="s">
        <v>32</v>
      </c>
      <c r="AG15" s="41"/>
      <c r="AH15" s="41"/>
      <c r="AI15" s="41"/>
      <c r="AJ15" s="41"/>
      <c r="AK15" s="41"/>
      <c r="AL15" s="42" t="s">
        <v>36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>
        <f>BB16+BB31+BB38+BB58+BB67</f>
        <v>9977000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>
        <f>BX16+BX31+BX38+BX58+BX67+BX73+BX80</f>
        <v>10138277.94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5">
        <f aca="true" t="shared" si="0" ref="CN15:CN18">BB15-BX15</f>
        <v>-161277.93999999948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Y15" s="46"/>
    </row>
    <row r="16" spans="1:107" ht="11.25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 t="s">
        <v>32</v>
      </c>
      <c r="AG16" s="48"/>
      <c r="AH16" s="48"/>
      <c r="AI16" s="48"/>
      <c r="AJ16" s="48"/>
      <c r="AK16" s="48"/>
      <c r="AL16" s="49" t="s">
        <v>38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>
        <f aca="true" t="shared" si="1" ref="BB16:BB17">BB17</f>
        <v>1094000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>
        <f>BX17</f>
        <v>1098478.7100000002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>
        <f t="shared" si="0"/>
        <v>-4478.710000000196</v>
      </c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</row>
    <row r="17" spans="1:107" ht="11.25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 t="s">
        <v>32</v>
      </c>
      <c r="AG17" s="48"/>
      <c r="AH17" s="48"/>
      <c r="AI17" s="48"/>
      <c r="AJ17" s="48"/>
      <c r="AK17" s="48"/>
      <c r="AL17" s="52" t="s">
        <v>40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0">
        <f t="shared" si="1"/>
        <v>1094000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>
        <f>BX18+BX27+BX23</f>
        <v>1098478.7100000002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>
        <f t="shared" si="0"/>
        <v>-4478.710000000196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ht="55.5" customHeight="1">
      <c r="A18" s="5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8" t="s">
        <v>32</v>
      </c>
      <c r="AG18" s="48"/>
      <c r="AH18" s="48"/>
      <c r="AI18" s="48"/>
      <c r="AJ18" s="48"/>
      <c r="AK18" s="49"/>
      <c r="AL18" s="49" t="s">
        <v>42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>
        <f>1341600-42500-49000-156100</f>
        <v>1094000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>
        <f>BX19+BX20+BX21</f>
        <v>1095093.75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>
        <f t="shared" si="0"/>
        <v>-1093.75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ht="77.25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36" t="s">
        <v>32</v>
      </c>
      <c r="AG19" s="36"/>
      <c r="AH19" s="36"/>
      <c r="AI19" s="36"/>
      <c r="AJ19" s="36"/>
      <c r="AK19" s="55"/>
      <c r="AL19" s="37" t="s">
        <v>44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 t="s">
        <v>45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>
        <f>1093973.33+1009.18</f>
        <v>1094982.51</v>
      </c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>
        <f aca="true" t="shared" si="2" ref="CN19:CN21">-BX19</f>
        <v>-1094982.51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spans="1:107" ht="54.75" customHeight="1">
      <c r="A20" s="54" t="s">
        <v>46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36" t="s">
        <v>32</v>
      </c>
      <c r="AG20" s="36"/>
      <c r="AH20" s="36"/>
      <c r="AI20" s="36"/>
      <c r="AJ20" s="36"/>
      <c r="AK20" s="55"/>
      <c r="AL20" s="37" t="s">
        <v>47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45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v>12.66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>
        <f t="shared" si="2"/>
        <v>-12.66</v>
      </c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</row>
    <row r="21" spans="1:107" ht="75.75" customHeight="1">
      <c r="A21" s="54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36" t="s">
        <v>32</v>
      </c>
      <c r="AG21" s="36"/>
      <c r="AH21" s="36"/>
      <c r="AI21" s="36"/>
      <c r="AJ21" s="36"/>
      <c r="AK21" s="55"/>
      <c r="AL21" s="37" t="s">
        <v>49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45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>
        <v>98.58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>
        <f t="shared" si="2"/>
        <v>-98.58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60.75" customHeight="1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36" t="s">
        <v>32</v>
      </c>
      <c r="AG22" s="36"/>
      <c r="AH22" s="36"/>
      <c r="AI22" s="36"/>
      <c r="AJ22" s="36"/>
      <c r="AK22" s="55"/>
      <c r="AL22" s="37" t="s">
        <v>51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45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 t="s">
        <v>45</v>
      </c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57"/>
      <c r="CJ22" s="57"/>
      <c r="CK22" s="57"/>
      <c r="CL22" s="57"/>
      <c r="CM22" s="57"/>
      <c r="CN22" s="58" t="s">
        <v>45</v>
      </c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</row>
    <row r="23" spans="1:107" ht="78" customHeight="1">
      <c r="A23" s="59" t="s">
        <v>52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 t="s">
        <v>32</v>
      </c>
      <c r="AG23" s="60"/>
      <c r="AH23" s="60"/>
      <c r="AI23" s="60"/>
      <c r="AJ23" s="60"/>
      <c r="AK23" s="60"/>
      <c r="AL23" s="55" t="s">
        <v>53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61" t="s">
        <v>45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>
        <f>BX24+BX25+BX26</f>
        <v>793.37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2">
        <f aca="true" t="shared" si="3" ref="CN23:CN29">-BX23</f>
        <v>-793.37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</row>
    <row r="24" spans="1:107" ht="98.25" customHeight="1">
      <c r="A24" s="54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36" t="s">
        <v>32</v>
      </c>
      <c r="AG24" s="36"/>
      <c r="AH24" s="36"/>
      <c r="AI24" s="36"/>
      <c r="AJ24" s="36"/>
      <c r="AK24" s="36"/>
      <c r="AL24" s="37" t="s">
        <v>55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45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>
        <v>390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>
        <f t="shared" si="3"/>
        <v>-390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</row>
    <row r="25" spans="1:107" ht="88.5" customHeight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36" t="s">
        <v>32</v>
      </c>
      <c r="AG25" s="36"/>
      <c r="AH25" s="36"/>
      <c r="AI25" s="36"/>
      <c r="AJ25" s="36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45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>
        <v>367.13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>
        <f t="shared" si="3"/>
        <v>-367.13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</row>
    <row r="26" spans="1:107" ht="99" customHeight="1">
      <c r="A26" s="54" t="s">
        <v>58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36" t="s">
        <v>32</v>
      </c>
      <c r="AG26" s="36"/>
      <c r="AH26" s="36"/>
      <c r="AI26" s="36"/>
      <c r="AJ26" s="36"/>
      <c r="AK26" s="37"/>
      <c r="AL26" s="37" t="s">
        <v>59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45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>
        <v>36.24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9">
        <f t="shared" si="3"/>
        <v>-36.24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</row>
    <row r="27" spans="1:107" ht="35.25" customHeight="1">
      <c r="A27" s="59" t="s">
        <v>60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 t="s">
        <v>32</v>
      </c>
      <c r="AG27" s="60"/>
      <c r="AH27" s="60"/>
      <c r="AI27" s="60"/>
      <c r="AJ27" s="60"/>
      <c r="AK27" s="55"/>
      <c r="AL27" s="55" t="s">
        <v>61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61" t="s">
        <v>45</v>
      </c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>
        <f>BX28+BX29</f>
        <v>2591.59</v>
      </c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2">
        <f t="shared" si="3"/>
        <v>-2591.59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</row>
    <row r="28" spans="1:107" ht="55.5" customHeight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36" t="s">
        <v>32</v>
      </c>
      <c r="AG28" s="36"/>
      <c r="AH28" s="36"/>
      <c r="AI28" s="36"/>
      <c r="AJ28" s="36"/>
      <c r="AK28" s="37"/>
      <c r="AL28" s="37" t="s">
        <v>63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45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>
        <v>2384.3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9">
        <f t="shared" si="3"/>
        <v>-2384.3</v>
      </c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ht="45.75" customHeight="1">
      <c r="A29" s="54" t="s">
        <v>64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6" t="s">
        <v>65</v>
      </c>
      <c r="AG29" s="36"/>
      <c r="AH29" s="36"/>
      <c r="AI29" s="36"/>
      <c r="AJ29" s="36"/>
      <c r="AK29" s="37"/>
      <c r="AL29" s="37" t="s">
        <v>66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45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>
        <v>207.29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9">
        <f t="shared" si="3"/>
        <v>-207.29</v>
      </c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</row>
    <row r="30" spans="1:107" ht="54" customHeight="1">
      <c r="A30" s="54" t="s">
        <v>67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36" t="s">
        <v>68</v>
      </c>
      <c r="AG30" s="36"/>
      <c r="AH30" s="36"/>
      <c r="AI30" s="36"/>
      <c r="AJ30" s="36"/>
      <c r="AK30" s="36"/>
      <c r="AL30" s="37" t="s">
        <v>69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 t="s">
        <v>45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 t="s">
        <v>45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9" t="s">
        <v>45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</row>
    <row r="31" spans="1:107" ht="12.75" customHeight="1">
      <c r="A31" s="40" t="s">
        <v>70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 t="s">
        <v>32</v>
      </c>
      <c r="AG31" s="41"/>
      <c r="AH31" s="41"/>
      <c r="AI31" s="41"/>
      <c r="AJ31" s="41"/>
      <c r="AK31" s="41"/>
      <c r="AL31" s="42" t="s">
        <v>71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3">
        <f aca="true" t="shared" si="4" ref="BB31:BB32">BB32</f>
        <v>3107400</v>
      </c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>
        <f aca="true" t="shared" si="5" ref="BX31:BX32">BX32</f>
        <v>3107432.4</v>
      </c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5">
        <f aca="true" t="shared" si="6" ref="CN31:CN33">BB31-BX31</f>
        <v>-32.39999999990687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</row>
    <row r="32" spans="1:107" ht="14.25" customHeight="1">
      <c r="A32" s="47" t="s">
        <v>72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 t="s">
        <v>32</v>
      </c>
      <c r="AG32" s="48"/>
      <c r="AH32" s="48"/>
      <c r="AI32" s="48"/>
      <c r="AJ32" s="48"/>
      <c r="AK32" s="49"/>
      <c r="AL32" s="63" t="s">
        <v>73</v>
      </c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4">
        <f t="shared" si="4"/>
        <v>3107400</v>
      </c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5"/>
      <c r="BT32" s="65"/>
      <c r="BU32" s="65"/>
      <c r="BV32" s="65"/>
      <c r="BW32" s="66"/>
      <c r="BX32" s="50">
        <f t="shared" si="5"/>
        <v>3107432.4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>
        <f t="shared" si="6"/>
        <v>-32.39999999990687</v>
      </c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</row>
    <row r="33" spans="1:107" ht="15" customHeight="1">
      <c r="A33" s="47" t="s">
        <v>72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 t="s">
        <v>32</v>
      </c>
      <c r="AG33" s="48"/>
      <c r="AH33" s="48"/>
      <c r="AI33" s="48"/>
      <c r="AJ33" s="48"/>
      <c r="AK33" s="49"/>
      <c r="AL33" s="49" t="s">
        <v>74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50">
        <f>3058400+49000</f>
        <v>3107400</v>
      </c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>
        <f>BX34+BX35+BX36</f>
        <v>3107432.4</v>
      </c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>
        <f t="shared" si="6"/>
        <v>-32.39999999990687</v>
      </c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</row>
    <row r="34" spans="1:107" ht="36" customHeight="1">
      <c r="A34" s="67" t="s">
        <v>75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36" t="s">
        <v>32</v>
      </c>
      <c r="AG34" s="36"/>
      <c r="AH34" s="36"/>
      <c r="AI34" s="36"/>
      <c r="AJ34" s="36"/>
      <c r="AK34" s="37"/>
      <c r="AL34" s="37" t="s">
        <v>76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8" t="s">
        <v>45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>
        <v>3102357.46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9">
        <f aca="true" t="shared" si="7" ref="CN34:CN36">-BX34</f>
        <v>-3102357.46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</row>
    <row r="35" spans="1:107" ht="24" customHeight="1">
      <c r="A35" s="54" t="s">
        <v>77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36" t="s">
        <v>32</v>
      </c>
      <c r="AG35" s="36"/>
      <c r="AH35" s="36"/>
      <c r="AI35" s="36"/>
      <c r="AJ35" s="36"/>
      <c r="AK35" s="37"/>
      <c r="AL35" s="37" t="s">
        <v>78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 t="s">
        <v>45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>
        <v>2762.14</v>
      </c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9">
        <f t="shared" si="7"/>
        <v>-2762.14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</row>
    <row r="36" spans="1:107" ht="34.5" customHeight="1">
      <c r="A36" s="54" t="s">
        <v>79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36" t="s">
        <v>32</v>
      </c>
      <c r="AG36" s="36"/>
      <c r="AH36" s="36"/>
      <c r="AI36" s="36"/>
      <c r="AJ36" s="36"/>
      <c r="AK36" s="37"/>
      <c r="AL36" s="37" t="s">
        <v>80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 t="s">
        <v>45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>
        <v>2312.8</v>
      </c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9">
        <f t="shared" si="7"/>
        <v>-2312.8</v>
      </c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</row>
    <row r="37" spans="1:107" ht="23.25" customHeight="1">
      <c r="A37" s="68" t="s">
        <v>81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36" t="s">
        <v>32</v>
      </c>
      <c r="AG37" s="36"/>
      <c r="AH37" s="36"/>
      <c r="AI37" s="36"/>
      <c r="AJ37" s="36"/>
      <c r="AK37" s="37"/>
      <c r="AL37" s="69" t="s">
        <v>82</v>
      </c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70" t="s">
        <v>45</v>
      </c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1"/>
      <c r="BT37" s="71"/>
      <c r="BU37" s="71"/>
      <c r="BV37" s="71"/>
      <c r="BW37" s="72"/>
      <c r="BX37" s="38" t="s">
        <v>45</v>
      </c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9" t="s">
        <v>45</v>
      </c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</row>
    <row r="38" spans="1:107" ht="12.75" customHeight="1">
      <c r="A38" s="40" t="s">
        <v>83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1" t="s">
        <v>32</v>
      </c>
      <c r="AG38" s="41"/>
      <c r="AH38" s="41"/>
      <c r="AI38" s="41"/>
      <c r="AJ38" s="41"/>
      <c r="AK38" s="41"/>
      <c r="AL38" s="42" t="s">
        <v>84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3">
        <f>BB39+BB45</f>
        <v>5555100</v>
      </c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>
        <f>BX39+BX45</f>
        <v>5566592.29</v>
      </c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5">
        <f aca="true" t="shared" si="8" ref="CN38:CN40">BB38-BX38</f>
        <v>-11492.290000000037</v>
      </c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</row>
    <row r="39" spans="1:107" ht="15.75" customHeight="1">
      <c r="A39" s="47" t="s">
        <v>85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8" t="s">
        <v>32</v>
      </c>
      <c r="AG39" s="48"/>
      <c r="AH39" s="48"/>
      <c r="AI39" s="48"/>
      <c r="AJ39" s="48"/>
      <c r="AK39" s="48"/>
      <c r="AL39" s="49" t="s">
        <v>86</v>
      </c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50">
        <f>BB40</f>
        <v>161000</v>
      </c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>
        <f>BX40</f>
        <v>161038.08</v>
      </c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1">
        <f t="shared" si="8"/>
        <v>-38.079999999987194</v>
      </c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</row>
    <row r="40" spans="1:107" ht="36.75" customHeight="1">
      <c r="A40" s="73" t="s">
        <v>87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48" t="s">
        <v>32</v>
      </c>
      <c r="AG40" s="48"/>
      <c r="AH40" s="48"/>
      <c r="AI40" s="48"/>
      <c r="AJ40" s="48"/>
      <c r="AK40" s="48"/>
      <c r="AL40" s="49" t="s">
        <v>88</v>
      </c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50">
        <f>543700-382700</f>
        <v>161000</v>
      </c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>
        <f>BX41+BX42</f>
        <v>161038.08</v>
      </c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1">
        <f t="shared" si="8"/>
        <v>-38.079999999987194</v>
      </c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</row>
    <row r="41" spans="1:107" ht="57.75" customHeight="1">
      <c r="A41" s="74" t="s">
        <v>89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36" t="s">
        <v>32</v>
      </c>
      <c r="AG41" s="36"/>
      <c r="AH41" s="36"/>
      <c r="AI41" s="36"/>
      <c r="AJ41" s="36"/>
      <c r="AK41" s="36"/>
      <c r="AL41" s="37" t="s">
        <v>90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 t="s">
        <v>45</v>
      </c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>
        <f>159927+41</f>
        <v>159968</v>
      </c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9">
        <f aca="true" t="shared" si="9" ref="CN41:CN42">-BX41</f>
        <v>-159968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</row>
    <row r="42" spans="1:107" ht="46.5" customHeight="1">
      <c r="A42" s="74" t="s">
        <v>91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36" t="s">
        <v>32</v>
      </c>
      <c r="AG42" s="36"/>
      <c r="AH42" s="36"/>
      <c r="AI42" s="36"/>
      <c r="AJ42" s="36"/>
      <c r="AK42" s="37"/>
      <c r="AL42" s="37" t="s">
        <v>92</v>
      </c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8" t="s">
        <v>45</v>
      </c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>
        <v>1070.08</v>
      </c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9">
        <f t="shared" si="9"/>
        <v>-1070.08</v>
      </c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</row>
    <row r="43" spans="1:107" ht="54.75" customHeight="1">
      <c r="A43" s="74" t="s">
        <v>93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36" t="s">
        <v>32</v>
      </c>
      <c r="AG43" s="36"/>
      <c r="AH43" s="36"/>
      <c r="AI43" s="36"/>
      <c r="AJ43" s="36"/>
      <c r="AK43" s="37"/>
      <c r="AL43" s="75" t="s">
        <v>94</v>
      </c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0" t="s">
        <v>45</v>
      </c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1"/>
      <c r="BT43" s="71"/>
      <c r="BU43" s="71"/>
      <c r="BV43" s="71"/>
      <c r="BW43" s="72"/>
      <c r="BX43" s="38" t="s">
        <v>45</v>
      </c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9" t="s">
        <v>45</v>
      </c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</row>
    <row r="44" spans="1:107" ht="34.5" customHeight="1">
      <c r="A44" s="74" t="s">
        <v>95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36" t="s">
        <v>96</v>
      </c>
      <c r="AG44" s="36"/>
      <c r="AH44" s="36"/>
      <c r="AI44" s="36"/>
      <c r="AJ44" s="36"/>
      <c r="AK44" s="37"/>
      <c r="AL44" s="37" t="s">
        <v>97</v>
      </c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8" t="s">
        <v>45</v>
      </c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 t="s">
        <v>45</v>
      </c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9" t="s">
        <v>45</v>
      </c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</row>
    <row r="45" spans="1:107" ht="15" customHeight="1">
      <c r="A45" s="47" t="s">
        <v>98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8" t="s">
        <v>32</v>
      </c>
      <c r="AG45" s="48"/>
      <c r="AH45" s="48"/>
      <c r="AI45" s="48"/>
      <c r="AJ45" s="48"/>
      <c r="AK45" s="48"/>
      <c r="AL45" s="49" t="s">
        <v>99</v>
      </c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50">
        <f>BB46+BB52</f>
        <v>5394100</v>
      </c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>
        <f>BX46+BX52</f>
        <v>5405554.21</v>
      </c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1">
        <f aca="true" t="shared" si="10" ref="CN45:CN47">BB45-BX45</f>
        <v>-11454.209999999963</v>
      </c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</row>
    <row r="46" spans="1:107" ht="13.5" customHeight="1">
      <c r="A46" s="76" t="s">
        <v>100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48" t="s">
        <v>32</v>
      </c>
      <c r="AG46" s="48"/>
      <c r="AH46" s="48"/>
      <c r="AI46" s="48"/>
      <c r="AJ46" s="48"/>
      <c r="AK46" s="49"/>
      <c r="AL46" s="49" t="s">
        <v>101</v>
      </c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50">
        <f>BB47</f>
        <v>1800500</v>
      </c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>
        <f>BX47</f>
        <v>1810939.96</v>
      </c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1">
        <f t="shared" si="10"/>
        <v>-10439.959999999963</v>
      </c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</row>
    <row r="47" spans="1:107" ht="27" customHeight="1">
      <c r="A47" s="76" t="s">
        <v>102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48" t="s">
        <v>32</v>
      </c>
      <c r="AG47" s="48"/>
      <c r="AH47" s="48"/>
      <c r="AI47" s="48"/>
      <c r="AJ47" s="48"/>
      <c r="AK47" s="48"/>
      <c r="AL47" s="49" t="s">
        <v>103</v>
      </c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50">
        <f>1700500+100000</f>
        <v>1800500</v>
      </c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>
        <f>BX48+BX49</f>
        <v>1810939.96</v>
      </c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1">
        <f t="shared" si="10"/>
        <v>-10439.959999999963</v>
      </c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</row>
    <row r="48" spans="1:107" ht="44.25" customHeight="1">
      <c r="A48" s="54" t="s">
        <v>104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36" t="s">
        <v>32</v>
      </c>
      <c r="AG48" s="36"/>
      <c r="AH48" s="36"/>
      <c r="AI48" s="36"/>
      <c r="AJ48" s="36"/>
      <c r="AK48" s="36"/>
      <c r="AL48" s="37" t="s">
        <v>105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45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>
        <v>1731664.74</v>
      </c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9">
        <f aca="true" t="shared" si="11" ref="CN48:CN49">-BX48</f>
        <v>-1731664.74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</row>
    <row r="49" spans="1:107" ht="33" customHeight="1">
      <c r="A49" s="54" t="s">
        <v>106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36" t="s">
        <v>32</v>
      </c>
      <c r="AG49" s="36"/>
      <c r="AH49" s="36"/>
      <c r="AI49" s="36"/>
      <c r="AJ49" s="36"/>
      <c r="AK49" s="37"/>
      <c r="AL49" s="37" t="s">
        <v>107</v>
      </c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8" t="s">
        <v>45</v>
      </c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>
        <v>79275.22</v>
      </c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9">
        <f t="shared" si="11"/>
        <v>-79275.22</v>
      </c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</row>
    <row r="50" spans="1:107" ht="48.75" customHeight="1">
      <c r="A50" s="54" t="s">
        <v>108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36" t="s">
        <v>32</v>
      </c>
      <c r="AG50" s="36"/>
      <c r="AH50" s="36"/>
      <c r="AI50" s="36"/>
      <c r="AJ50" s="36"/>
      <c r="AK50" s="37"/>
      <c r="AL50" s="37" t="s">
        <v>109</v>
      </c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8" t="s">
        <v>45</v>
      </c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 t="s">
        <v>45</v>
      </c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9" t="s">
        <v>45</v>
      </c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</row>
    <row r="51" spans="1:107" ht="36" customHeight="1">
      <c r="A51" s="54" t="s">
        <v>110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36" t="s">
        <v>32</v>
      </c>
      <c r="AG51" s="36"/>
      <c r="AH51" s="36"/>
      <c r="AI51" s="36"/>
      <c r="AJ51" s="36"/>
      <c r="AK51" s="37"/>
      <c r="AL51" s="37" t="s">
        <v>111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8" t="s">
        <v>45</v>
      </c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 t="s">
        <v>45</v>
      </c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9" t="s">
        <v>45</v>
      </c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</row>
    <row r="52" spans="1:107" ht="15" customHeight="1">
      <c r="A52" s="76" t="s">
        <v>112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7" t="s">
        <v>32</v>
      </c>
      <c r="AG52" s="77"/>
      <c r="AH52" s="77"/>
      <c r="AI52" s="77"/>
      <c r="AJ52" s="77"/>
      <c r="AK52" s="78"/>
      <c r="AL52" s="49" t="s">
        <v>113</v>
      </c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50">
        <f>BB53</f>
        <v>3593600</v>
      </c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>
        <f>BX53</f>
        <v>3594614.25</v>
      </c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1">
        <f aca="true" t="shared" si="12" ref="CN52:CN53">BB52-BX52</f>
        <v>-1014.25</v>
      </c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</row>
    <row r="53" spans="1:107" ht="26.25" customHeight="1">
      <c r="A53" s="76" t="s">
        <v>114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48" t="s">
        <v>32</v>
      </c>
      <c r="AG53" s="48"/>
      <c r="AH53" s="48"/>
      <c r="AI53" s="48"/>
      <c r="AJ53" s="48"/>
      <c r="AK53" s="48"/>
      <c r="AL53" s="49" t="s">
        <v>115</v>
      </c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50">
        <f>3831900-100000-138300</f>
        <v>3593600</v>
      </c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>
        <f>BX54+BX55</f>
        <v>3594614.25</v>
      </c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1">
        <f t="shared" si="12"/>
        <v>-1014.25</v>
      </c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</row>
    <row r="54" spans="1:107" ht="43.5" customHeight="1">
      <c r="A54" s="54" t="s">
        <v>116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36" t="s">
        <v>32</v>
      </c>
      <c r="AG54" s="36"/>
      <c r="AH54" s="36"/>
      <c r="AI54" s="36"/>
      <c r="AJ54" s="36"/>
      <c r="AK54" s="36"/>
      <c r="AL54" s="37" t="s">
        <v>117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 t="s">
        <v>45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>
        <f>3582071.79+967</f>
        <v>3583038.79</v>
      </c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9">
        <f aca="true" t="shared" si="13" ref="CN54:CN55">-BX54</f>
        <v>-3583038.79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</row>
    <row r="55" spans="1:107" ht="33" customHeight="1">
      <c r="A55" s="54" t="s">
        <v>118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36" t="s">
        <v>32</v>
      </c>
      <c r="AG55" s="36"/>
      <c r="AH55" s="36"/>
      <c r="AI55" s="36"/>
      <c r="AJ55" s="36"/>
      <c r="AK55" s="37"/>
      <c r="AL55" s="37" t="s">
        <v>119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 t="s">
        <v>45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>
        <v>11575.46</v>
      </c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9">
        <f t="shared" si="13"/>
        <v>-11575.46</v>
      </c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</row>
    <row r="56" spans="1:107" ht="46.5" customHeight="1">
      <c r="A56" s="54" t="s">
        <v>120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36" t="s">
        <v>32</v>
      </c>
      <c r="AG56" s="36"/>
      <c r="AH56" s="36"/>
      <c r="AI56" s="36"/>
      <c r="AJ56" s="36"/>
      <c r="AK56" s="37"/>
      <c r="AL56" s="75" t="s">
        <v>121</v>
      </c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0" t="s">
        <v>45</v>
      </c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1"/>
      <c r="BT56" s="71"/>
      <c r="BU56" s="71"/>
      <c r="BV56" s="71"/>
      <c r="BW56" s="72"/>
      <c r="BX56" s="79" t="s">
        <v>45</v>
      </c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39" t="s">
        <v>45</v>
      </c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</row>
    <row r="57" spans="1:107" ht="37.5" customHeight="1">
      <c r="A57" s="54" t="s">
        <v>122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36" t="s">
        <v>32</v>
      </c>
      <c r="AG57" s="36"/>
      <c r="AH57" s="36"/>
      <c r="AI57" s="36"/>
      <c r="AJ57" s="36"/>
      <c r="AK57" s="37"/>
      <c r="AL57" s="75" t="s">
        <v>123</v>
      </c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38" t="s">
        <v>45</v>
      </c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 t="s">
        <v>45</v>
      </c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9" t="s">
        <v>45</v>
      </c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</row>
    <row r="58" spans="1:107" ht="14.25" customHeight="1">
      <c r="A58" s="80" t="s">
        <v>124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41" t="s">
        <v>32</v>
      </c>
      <c r="AG58" s="41"/>
      <c r="AH58" s="41"/>
      <c r="AI58" s="41"/>
      <c r="AJ58" s="41"/>
      <c r="AK58" s="41"/>
      <c r="AL58" s="42" t="s">
        <v>125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3">
        <f aca="true" t="shared" si="14" ref="BB58:BB60">BB59</f>
        <v>27900</v>
      </c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>
        <f aca="true" t="shared" si="15" ref="BX58:BX60">BX59</f>
        <v>27900</v>
      </c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5">
        <f aca="true" t="shared" si="16" ref="CN58:CN61">BB58-BX58</f>
        <v>0</v>
      </c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</row>
    <row r="59" spans="1:107" s="34" customFormat="1" ht="34.5" customHeight="1">
      <c r="A59" s="73" t="s">
        <v>126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48" t="s">
        <v>32</v>
      </c>
      <c r="AG59" s="48"/>
      <c r="AH59" s="48"/>
      <c r="AI59" s="48"/>
      <c r="AJ59" s="48"/>
      <c r="AK59" s="49"/>
      <c r="AL59" s="49" t="s">
        <v>127</v>
      </c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50">
        <f t="shared" si="14"/>
        <v>27900</v>
      </c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>
        <f t="shared" si="15"/>
        <v>27900</v>
      </c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1">
        <f t="shared" si="16"/>
        <v>0</v>
      </c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</row>
    <row r="60" spans="1:107" s="34" customFormat="1" ht="47.25" customHeight="1">
      <c r="A60" s="74" t="s">
        <v>128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36" t="s">
        <v>32</v>
      </c>
      <c r="AG60" s="36"/>
      <c r="AH60" s="36"/>
      <c r="AI60" s="36"/>
      <c r="AJ60" s="36"/>
      <c r="AK60" s="36"/>
      <c r="AL60" s="37" t="s">
        <v>129</v>
      </c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8">
        <f t="shared" si="14"/>
        <v>27900</v>
      </c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>
        <f t="shared" si="15"/>
        <v>27900</v>
      </c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9">
        <f t="shared" si="16"/>
        <v>0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</row>
    <row r="61" spans="1:107" s="34" customFormat="1" ht="45" customHeight="1">
      <c r="A61" s="74" t="s">
        <v>128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36" t="s">
        <v>32</v>
      </c>
      <c r="AG61" s="36"/>
      <c r="AH61" s="36"/>
      <c r="AI61" s="36"/>
      <c r="AJ61" s="36"/>
      <c r="AK61" s="36"/>
      <c r="AL61" s="37" t="s">
        <v>130</v>
      </c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8">
        <f>49400-21500</f>
        <v>27900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>
        <v>27900</v>
      </c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9">
        <f t="shared" si="16"/>
        <v>0</v>
      </c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</row>
    <row r="62" spans="1:107" s="34" customFormat="1" ht="24.75" customHeight="1" hidden="1">
      <c r="A62" s="80" t="s">
        <v>131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41" t="s">
        <v>32</v>
      </c>
      <c r="AG62" s="41"/>
      <c r="AH62" s="41"/>
      <c r="AI62" s="41"/>
      <c r="AJ62" s="41"/>
      <c r="AK62" s="42"/>
      <c r="AL62" s="81" t="s">
        <v>132</v>
      </c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2"/>
      <c r="BA62" s="83"/>
      <c r="BB62" s="84" t="s">
        <v>45</v>
      </c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5"/>
      <c r="BT62" s="85"/>
      <c r="BU62" s="85"/>
      <c r="BV62" s="85"/>
      <c r="BW62" s="85"/>
      <c r="BX62" s="43" t="e">
        <f aca="true" t="shared" si="17" ref="BX62:BX65">BX63</f>
        <v>#REF!</v>
      </c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5" t="s">
        <v>45</v>
      </c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s="34" customFormat="1" ht="15" customHeight="1" hidden="1">
      <c r="A63" s="73" t="s">
        <v>133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48" t="s">
        <v>32</v>
      </c>
      <c r="AG63" s="48"/>
      <c r="AH63" s="48"/>
      <c r="AI63" s="48"/>
      <c r="AJ63" s="48"/>
      <c r="AK63" s="49"/>
      <c r="AL63" s="86" t="s">
        <v>134</v>
      </c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7"/>
      <c r="BA63" s="88"/>
      <c r="BB63" s="64" t="s">
        <v>45</v>
      </c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50" t="e">
        <f t="shared" si="17"/>
        <v>#REF!</v>
      </c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1" t="s">
        <v>45</v>
      </c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</row>
    <row r="64" spans="1:107" s="34" customFormat="1" ht="15.75" customHeight="1" hidden="1">
      <c r="A64" s="74" t="s">
        <v>135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36" t="s">
        <v>32</v>
      </c>
      <c r="AG64" s="36"/>
      <c r="AH64" s="36"/>
      <c r="AI64" s="36"/>
      <c r="AJ64" s="36"/>
      <c r="AK64" s="37"/>
      <c r="AL64" s="75" t="s">
        <v>136</v>
      </c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89"/>
      <c r="BA64" s="90"/>
      <c r="BB64" s="70" t="s">
        <v>45</v>
      </c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38" t="e">
        <f t="shared" si="17"/>
        <v>#REF!</v>
      </c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9" t="s">
        <v>45</v>
      </c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</row>
    <row r="65" spans="1:107" s="34" customFormat="1" ht="24.75" customHeight="1" hidden="1">
      <c r="A65" s="74" t="s">
        <v>137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36" t="s">
        <v>32</v>
      </c>
      <c r="AG65" s="36"/>
      <c r="AH65" s="36"/>
      <c r="AI65" s="36"/>
      <c r="AJ65" s="36"/>
      <c r="AK65" s="37"/>
      <c r="AL65" s="75" t="s">
        <v>138</v>
      </c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89"/>
      <c r="BA65" s="90"/>
      <c r="BB65" s="70" t="s">
        <v>45</v>
      </c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1"/>
      <c r="BT65" s="71"/>
      <c r="BU65" s="71"/>
      <c r="BV65" s="71"/>
      <c r="BW65" s="71"/>
      <c r="BX65" s="38" t="e">
        <f t="shared" si="17"/>
        <v>#REF!</v>
      </c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9" t="s">
        <v>45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</row>
    <row r="66" spans="1:107" s="34" customFormat="1" ht="24.75" customHeight="1" hidden="1">
      <c r="A66" s="74" t="s">
        <v>139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36" t="s">
        <v>32</v>
      </c>
      <c r="AG66" s="36"/>
      <c r="AH66" s="36"/>
      <c r="AI66" s="36"/>
      <c r="AJ66" s="36"/>
      <c r="AK66" s="37"/>
      <c r="AL66" s="75" t="s">
        <v>140</v>
      </c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89"/>
      <c r="BA66" s="90"/>
      <c r="BB66" s="70" t="s">
        <v>45</v>
      </c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1"/>
      <c r="BT66" s="71"/>
      <c r="BU66" s="71"/>
      <c r="BV66" s="71"/>
      <c r="BW66" s="71"/>
      <c r="BX66" s="38" t="e">
        <f>#REF!</f>
        <v>#REF!</v>
      </c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9" t="s">
        <v>45</v>
      </c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</row>
    <row r="67" spans="1:107" ht="24" customHeight="1">
      <c r="A67" s="80" t="s">
        <v>141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41" t="s">
        <v>32</v>
      </c>
      <c r="AG67" s="41"/>
      <c r="AH67" s="41"/>
      <c r="AI67" s="41"/>
      <c r="AJ67" s="41"/>
      <c r="AK67" s="42"/>
      <c r="AL67" s="42" t="s">
        <v>142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3">
        <f>BB68</f>
        <v>192600</v>
      </c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4">
        <f>BX71</f>
        <v>192670.25</v>
      </c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5">
        <f aca="true" t="shared" si="18" ref="CN67:CN68">BB67-BX67</f>
        <v>-70.25</v>
      </c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</row>
    <row r="68" spans="1:132" ht="66.75" customHeight="1">
      <c r="A68" s="91" t="s">
        <v>143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48" t="s">
        <v>32</v>
      </c>
      <c r="AG68" s="48"/>
      <c r="AH68" s="48"/>
      <c r="AI68" s="48"/>
      <c r="AJ68" s="48"/>
      <c r="AK68" s="48"/>
      <c r="AL68" s="49" t="s">
        <v>144</v>
      </c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50">
        <f>BB71</f>
        <v>192600</v>
      </c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>
        <f>BX71</f>
        <v>192670.25</v>
      </c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1">
        <f t="shared" si="18"/>
        <v>-70.25</v>
      </c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EB68" s="92"/>
    </row>
    <row r="69" spans="1:130" ht="49.5" customHeight="1" hidden="1">
      <c r="A69" s="93" t="s">
        <v>145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77" t="s">
        <v>32</v>
      </c>
      <c r="AG69" s="77"/>
      <c r="AH69" s="77"/>
      <c r="AI69" s="77"/>
      <c r="AJ69" s="77"/>
      <c r="AK69" s="49"/>
      <c r="AL69" s="78" t="s">
        <v>146</v>
      </c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94">
        <f>BB70</f>
        <v>0</v>
      </c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>
        <f>BX70</f>
        <v>0</v>
      </c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5" t="s">
        <v>45</v>
      </c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Z69" s="1">
        <v>95600</v>
      </c>
    </row>
    <row r="70" spans="1:120" ht="57" customHeight="1" hidden="1">
      <c r="A70" s="67" t="s">
        <v>147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36" t="s">
        <v>32</v>
      </c>
      <c r="AG70" s="36"/>
      <c r="AH70" s="36"/>
      <c r="AI70" s="36"/>
      <c r="AJ70" s="36"/>
      <c r="AK70" s="36"/>
      <c r="AL70" s="37" t="s">
        <v>148</v>
      </c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8" t="s">
        <v>45</v>
      </c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 t="s">
        <v>45</v>
      </c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9" t="s">
        <v>45</v>
      </c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P70" s="96"/>
    </row>
    <row r="71" spans="1:120" ht="33.75" customHeight="1">
      <c r="A71" s="97" t="s">
        <v>149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36" t="s">
        <v>32</v>
      </c>
      <c r="AG71" s="36"/>
      <c r="AH71" s="36"/>
      <c r="AI71" s="36"/>
      <c r="AJ71" s="36"/>
      <c r="AK71" s="37"/>
      <c r="AL71" s="37" t="s">
        <v>150</v>
      </c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8">
        <f>BB72</f>
        <v>192600</v>
      </c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>
        <f>BX72</f>
        <v>192670.25</v>
      </c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9">
        <f aca="true" t="shared" si="19" ref="CN71:CN72">BB71-BX71</f>
        <v>-70.25</v>
      </c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P71" s="96"/>
    </row>
    <row r="72" spans="1:120" ht="26.25" customHeight="1">
      <c r="A72" s="74" t="s">
        <v>151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36" t="s">
        <v>32</v>
      </c>
      <c r="AG72" s="36"/>
      <c r="AH72" s="36"/>
      <c r="AI72" s="36"/>
      <c r="AJ72" s="36"/>
      <c r="AK72" s="37"/>
      <c r="AL72" s="37" t="s">
        <v>152</v>
      </c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8">
        <f>150100+42500</f>
        <v>192600</v>
      </c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>
        <v>192670.25</v>
      </c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98">
        <f t="shared" si="19"/>
        <v>-70.25</v>
      </c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P72" s="96"/>
    </row>
    <row r="73" spans="1:120" ht="23.25" customHeight="1">
      <c r="A73" s="99" t="s">
        <v>153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100" t="s">
        <v>32</v>
      </c>
      <c r="AG73" s="100"/>
      <c r="AH73" s="100"/>
      <c r="AI73" s="100"/>
      <c r="AJ73" s="100"/>
      <c r="AK73" s="101"/>
      <c r="AL73" s="102" t="s">
        <v>154</v>
      </c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3" t="s">
        <v>45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4"/>
      <c r="BT73" s="104"/>
      <c r="BU73" s="104"/>
      <c r="BV73" s="104"/>
      <c r="BW73" s="104"/>
      <c r="BX73" s="105">
        <f aca="true" t="shared" si="20" ref="BX73:BX75">BX74</f>
        <v>45204.29</v>
      </c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3">
        <f aca="true" t="shared" si="21" ref="CN73:CN75">CN74</f>
        <v>-45204.29</v>
      </c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P73" s="96"/>
    </row>
    <row r="74" spans="1:120" ht="14.25" customHeight="1">
      <c r="A74" s="106" t="s">
        <v>155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7" t="s">
        <v>32</v>
      </c>
      <c r="AG74" s="107"/>
      <c r="AH74" s="107"/>
      <c r="AI74" s="107"/>
      <c r="AJ74" s="107"/>
      <c r="AK74" s="108"/>
      <c r="AL74" s="109" t="s">
        <v>156</v>
      </c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10">
        <f aca="true" t="shared" si="22" ref="BB74:BB75">BB75</f>
        <v>0</v>
      </c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1"/>
      <c r="BT74" s="111"/>
      <c r="BU74" s="111"/>
      <c r="BV74" s="111"/>
      <c r="BW74" s="111"/>
      <c r="BX74" s="112">
        <f t="shared" si="20"/>
        <v>45204.29</v>
      </c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0">
        <f t="shared" si="21"/>
        <v>-45204.29</v>
      </c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P74" s="96"/>
    </row>
    <row r="75" spans="1:120" ht="14.25" customHeight="1">
      <c r="A75" s="113" t="s">
        <v>157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4" t="s">
        <v>32</v>
      </c>
      <c r="AG75" s="114"/>
      <c r="AH75" s="114"/>
      <c r="AI75" s="114"/>
      <c r="AJ75" s="114"/>
      <c r="AK75" s="37"/>
      <c r="AL75" s="75" t="s">
        <v>158</v>
      </c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0">
        <f t="shared" si="22"/>
        <v>0</v>
      </c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1"/>
      <c r="BT75" s="71"/>
      <c r="BU75" s="71"/>
      <c r="BV75" s="71"/>
      <c r="BW75" s="71"/>
      <c r="BX75" s="38">
        <f t="shared" si="20"/>
        <v>45204.29</v>
      </c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70">
        <f t="shared" si="21"/>
        <v>-45204.29</v>
      </c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P75" s="96"/>
    </row>
    <row r="76" spans="1:120" ht="14.25" customHeight="1">
      <c r="A76" s="113" t="s">
        <v>159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36" t="s">
        <v>32</v>
      </c>
      <c r="AG76" s="36"/>
      <c r="AH76" s="36"/>
      <c r="AI76" s="36"/>
      <c r="AJ76" s="36"/>
      <c r="AK76" s="37"/>
      <c r="AL76" s="75" t="s">
        <v>160</v>
      </c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0" t="s">
        <v>45</v>
      </c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1"/>
      <c r="BT76" s="71"/>
      <c r="BU76" s="71"/>
      <c r="BV76" s="71"/>
      <c r="BW76" s="71"/>
      <c r="BX76" s="38">
        <v>45204.29</v>
      </c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70">
        <f>-BX76</f>
        <v>-45204.29</v>
      </c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P76" s="96"/>
    </row>
    <row r="77" spans="1:120" ht="43.5" customHeight="1" hidden="1">
      <c r="A77" s="115" t="s">
        <v>161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 t="s">
        <v>32</v>
      </c>
      <c r="AG77" s="116"/>
      <c r="AH77" s="116"/>
      <c r="AI77" s="116"/>
      <c r="AJ77" s="116"/>
      <c r="AK77" s="117"/>
      <c r="AL77" s="118" t="s">
        <v>162</v>
      </c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9">
        <f aca="true" t="shared" si="23" ref="BB77:BB78">BB78</f>
        <v>0</v>
      </c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20"/>
      <c r="BT77" s="120"/>
      <c r="BU77" s="120"/>
      <c r="BV77" s="120"/>
      <c r="BW77" s="120"/>
      <c r="BX77" s="121" t="s">
        <v>45</v>
      </c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19">
        <f aca="true" t="shared" si="24" ref="CN77:CN79">BB77</f>
        <v>0</v>
      </c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P77" s="96"/>
    </row>
    <row r="78" spans="1:120" ht="34.5" customHeight="1" hidden="1">
      <c r="A78" s="113" t="s">
        <v>163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22" t="s">
        <v>32</v>
      </c>
      <c r="AG78" s="122"/>
      <c r="AH78" s="122"/>
      <c r="AI78" s="122"/>
      <c r="AJ78" s="122"/>
      <c r="AK78" s="37"/>
      <c r="AL78" s="75" t="s">
        <v>164</v>
      </c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0">
        <f t="shared" si="23"/>
        <v>0</v>
      </c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1"/>
      <c r="BT78" s="71"/>
      <c r="BU78" s="71"/>
      <c r="BV78" s="71"/>
      <c r="BW78" s="71"/>
      <c r="BX78" s="38" t="s">
        <v>45</v>
      </c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70">
        <f t="shared" si="24"/>
        <v>0</v>
      </c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P78" s="96"/>
    </row>
    <row r="79" spans="1:120" ht="34.5" customHeight="1" hidden="1">
      <c r="A79" s="113" t="s">
        <v>165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22" t="s">
        <v>32</v>
      </c>
      <c r="AG79" s="122"/>
      <c r="AH79" s="122"/>
      <c r="AI79" s="122"/>
      <c r="AJ79" s="122"/>
      <c r="AK79" s="37"/>
      <c r="AL79" s="75" t="s">
        <v>166</v>
      </c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0">
        <v>0</v>
      </c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1"/>
      <c r="BT79" s="71"/>
      <c r="BU79" s="71"/>
      <c r="BV79" s="71"/>
      <c r="BW79" s="71"/>
      <c r="BX79" s="38" t="s">
        <v>45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70">
        <f t="shared" si="24"/>
        <v>0</v>
      </c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P79" s="96"/>
    </row>
    <row r="80" spans="1:120" ht="13.5" customHeight="1">
      <c r="A80" s="80" t="s">
        <v>167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41" t="s">
        <v>32</v>
      </c>
      <c r="AG80" s="41"/>
      <c r="AH80" s="41"/>
      <c r="AI80" s="41"/>
      <c r="AJ80" s="41"/>
      <c r="AK80" s="42"/>
      <c r="AL80" s="81" t="s">
        <v>168</v>
      </c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4" t="s">
        <v>45</v>
      </c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5"/>
      <c r="BT80" s="85"/>
      <c r="BU80" s="85"/>
      <c r="BV80" s="85"/>
      <c r="BW80" s="85"/>
      <c r="BX80" s="43">
        <f aca="true" t="shared" si="25" ref="BX80:BX81">BX81</f>
        <v>100000</v>
      </c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>
        <f aca="true" t="shared" si="26" ref="CN80:CN82">-BX80</f>
        <v>-100000</v>
      </c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P80" s="96"/>
    </row>
    <row r="81" spans="1:120" ht="45" customHeight="1">
      <c r="A81" s="73" t="s">
        <v>169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48" t="s">
        <v>32</v>
      </c>
      <c r="AG81" s="48"/>
      <c r="AH81" s="48"/>
      <c r="AI81" s="48"/>
      <c r="AJ81" s="48"/>
      <c r="AK81" s="49"/>
      <c r="AL81" s="123" t="s">
        <v>170</v>
      </c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64" t="s">
        <v>45</v>
      </c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5"/>
      <c r="BT81" s="65"/>
      <c r="BU81" s="65"/>
      <c r="BV81" s="65"/>
      <c r="BW81" s="65"/>
      <c r="BX81" s="50">
        <f t="shared" si="25"/>
        <v>100000</v>
      </c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>
        <f t="shared" si="26"/>
        <v>-100000</v>
      </c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P81" s="96"/>
    </row>
    <row r="82" spans="1:120" ht="48.75" customHeight="1">
      <c r="A82" s="74" t="s">
        <v>171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36" t="s">
        <v>32</v>
      </c>
      <c r="AG82" s="36"/>
      <c r="AH82" s="36"/>
      <c r="AI82" s="36"/>
      <c r="AJ82" s="36"/>
      <c r="AK82" s="37"/>
      <c r="AL82" s="75" t="s">
        <v>172</v>
      </c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0" t="s">
        <v>45</v>
      </c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1"/>
      <c r="BT82" s="71"/>
      <c r="BU82" s="71"/>
      <c r="BV82" s="71"/>
      <c r="BW82" s="71"/>
      <c r="BX82" s="38">
        <v>100000</v>
      </c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>
        <f t="shared" si="26"/>
        <v>-100000</v>
      </c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P82" s="96"/>
    </row>
    <row r="83" spans="1:120" ht="25.5" customHeight="1" hidden="1">
      <c r="A83" s="73" t="s">
        <v>173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48" t="s">
        <v>32</v>
      </c>
      <c r="AG83" s="48"/>
      <c r="AH83" s="48"/>
      <c r="AI83" s="48"/>
      <c r="AJ83" s="48"/>
      <c r="AK83" s="49"/>
      <c r="AL83" s="86" t="s">
        <v>174</v>
      </c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64">
        <f>BB84</f>
        <v>0</v>
      </c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5"/>
      <c r="BT83" s="65"/>
      <c r="BU83" s="65"/>
      <c r="BV83" s="65"/>
      <c r="BW83" s="65"/>
      <c r="BX83" s="50">
        <f>BX84</f>
        <v>0</v>
      </c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>
        <f aca="true" t="shared" si="27" ref="CN83:CN84">BB83</f>
        <v>0</v>
      </c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P83" s="96"/>
    </row>
    <row r="84" spans="1:120" ht="36.75" customHeight="1" hidden="1">
      <c r="A84" s="74" t="s">
        <v>175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36" t="s">
        <v>32</v>
      </c>
      <c r="AG84" s="36"/>
      <c r="AH84" s="36"/>
      <c r="AI84" s="36"/>
      <c r="AJ84" s="36"/>
      <c r="AK84" s="37"/>
      <c r="AL84" s="75" t="s">
        <v>176</v>
      </c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0">
        <v>0</v>
      </c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1"/>
      <c r="BT84" s="71"/>
      <c r="BU84" s="71"/>
      <c r="BV84" s="71"/>
      <c r="BW84" s="71"/>
      <c r="BX84" s="38" t="s">
        <v>45</v>
      </c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>
        <f t="shared" si="27"/>
        <v>0</v>
      </c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P84" s="96"/>
    </row>
    <row r="85" spans="1:120" ht="15.75" customHeight="1" hidden="1">
      <c r="A85" s="80" t="s">
        <v>177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41" t="s">
        <v>32</v>
      </c>
      <c r="AG85" s="41"/>
      <c r="AH85" s="41"/>
      <c r="AI85" s="41"/>
      <c r="AJ85" s="41"/>
      <c r="AK85" s="42"/>
      <c r="AL85" s="81" t="s">
        <v>178</v>
      </c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4">
        <f>BB89</f>
        <v>0</v>
      </c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43">
        <f aca="true" t="shared" si="28" ref="BX85:BX87">BX86</f>
        <v>0</v>
      </c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 t="s">
        <v>45</v>
      </c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P85" s="96"/>
    </row>
    <row r="86" spans="1:120" ht="15" customHeight="1" hidden="1">
      <c r="A86" s="73" t="s">
        <v>179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48" t="s">
        <v>32</v>
      </c>
      <c r="AG86" s="48"/>
      <c r="AH86" s="48"/>
      <c r="AI86" s="48"/>
      <c r="AJ86" s="48"/>
      <c r="AK86" s="49"/>
      <c r="AL86" s="63" t="s">
        <v>180</v>
      </c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4" t="s">
        <v>45</v>
      </c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50">
        <f t="shared" si="28"/>
        <v>0</v>
      </c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 t="s">
        <v>45</v>
      </c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P86" s="96"/>
    </row>
    <row r="87" spans="1:120" ht="16.5" customHeight="1" hidden="1">
      <c r="A87" s="74" t="s">
        <v>181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36" t="s">
        <v>182</v>
      </c>
      <c r="AG87" s="36"/>
      <c r="AH87" s="36"/>
      <c r="AI87" s="36"/>
      <c r="AJ87" s="36"/>
      <c r="AK87" s="37"/>
      <c r="AL87" s="69" t="s">
        <v>183</v>
      </c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70" t="s">
        <v>45</v>
      </c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38">
        <f t="shared" si="28"/>
        <v>0</v>
      </c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 t="s">
        <v>45</v>
      </c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P87" s="96"/>
    </row>
    <row r="88" spans="1:120" ht="15" customHeight="1" hidden="1">
      <c r="A88" s="74" t="s">
        <v>181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36" t="s">
        <v>32</v>
      </c>
      <c r="AG88" s="36"/>
      <c r="AH88" s="36"/>
      <c r="AI88" s="36"/>
      <c r="AJ88" s="36"/>
      <c r="AK88" s="37"/>
      <c r="AL88" s="69" t="s">
        <v>184</v>
      </c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70" t="s">
        <v>45</v>
      </c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38" t="s">
        <v>45</v>
      </c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 t="s">
        <v>45</v>
      </c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P88" s="96"/>
    </row>
    <row r="89" spans="1:120" ht="15" customHeight="1" hidden="1">
      <c r="A89" s="73" t="s">
        <v>185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48" t="s">
        <v>32</v>
      </c>
      <c r="AG89" s="48"/>
      <c r="AH89" s="48"/>
      <c r="AI89" s="48"/>
      <c r="AJ89" s="48"/>
      <c r="AK89" s="49"/>
      <c r="AL89" s="86" t="s">
        <v>186</v>
      </c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64">
        <f>BB90</f>
        <v>0</v>
      </c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50">
        <f>BX90</f>
        <v>0</v>
      </c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>
        <f aca="true" t="shared" si="29" ref="CN89:CN90">BB89</f>
        <v>0</v>
      </c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P89" s="96"/>
    </row>
    <row r="90" spans="1:120" ht="24" customHeight="1" hidden="1">
      <c r="A90" s="74" t="s">
        <v>187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36" t="s">
        <v>32</v>
      </c>
      <c r="AG90" s="36"/>
      <c r="AH90" s="36"/>
      <c r="AI90" s="36"/>
      <c r="AJ90" s="36"/>
      <c r="AK90" s="37"/>
      <c r="AL90" s="75" t="s">
        <v>188</v>
      </c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0">
        <v>0</v>
      </c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38" t="s">
        <v>45</v>
      </c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>
        <f t="shared" si="29"/>
        <v>0</v>
      </c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P90" s="96"/>
    </row>
    <row r="91" spans="1:107" ht="24.75" customHeight="1">
      <c r="A91" s="124" t="s">
        <v>189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41" t="s">
        <v>32</v>
      </c>
      <c r="AG91" s="41"/>
      <c r="AH91" s="41"/>
      <c r="AI91" s="41"/>
      <c r="AJ91" s="41"/>
      <c r="AK91" s="41"/>
      <c r="AL91" s="42" t="s">
        <v>190</v>
      </c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3">
        <f>BB92</f>
        <v>5376100</v>
      </c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4">
        <f>BX92</f>
        <v>5376100</v>
      </c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125" t="s">
        <v>45</v>
      </c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</row>
    <row r="92" spans="1:107" ht="24.75" customHeight="1">
      <c r="A92" s="126" t="s">
        <v>191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48" t="s">
        <v>32</v>
      </c>
      <c r="AG92" s="48"/>
      <c r="AH92" s="48"/>
      <c r="AI92" s="48"/>
      <c r="AJ92" s="48"/>
      <c r="AK92" s="48"/>
      <c r="AL92" s="49" t="s">
        <v>192</v>
      </c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50">
        <f>BB93+BB96+BB101</f>
        <v>5376100</v>
      </c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>
        <f>BX93+BX96+BX101</f>
        <v>5376100</v>
      </c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1" t="s">
        <v>45</v>
      </c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</row>
    <row r="93" spans="1:107" ht="24.75" customHeight="1">
      <c r="A93" s="126" t="s">
        <v>193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48" t="s">
        <v>32</v>
      </c>
      <c r="AG93" s="48"/>
      <c r="AH93" s="48"/>
      <c r="AI93" s="48"/>
      <c r="AJ93" s="48"/>
      <c r="AK93" s="48"/>
      <c r="AL93" s="49" t="s">
        <v>194</v>
      </c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50">
        <f aca="true" t="shared" si="30" ref="BB93:BB94">BB94</f>
        <v>5005800</v>
      </c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>
        <f aca="true" t="shared" si="31" ref="BX93:BX94">BX94</f>
        <v>5005800</v>
      </c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1" t="s">
        <v>45</v>
      </c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</row>
    <row r="94" spans="1:107" ht="13.5" customHeight="1">
      <c r="A94" s="54" t="s">
        <v>195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36" t="s">
        <v>32</v>
      </c>
      <c r="AG94" s="36"/>
      <c r="AH94" s="36"/>
      <c r="AI94" s="36"/>
      <c r="AJ94" s="36"/>
      <c r="AK94" s="55"/>
      <c r="AL94" s="75" t="s">
        <v>196</v>
      </c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38">
        <f t="shared" si="30"/>
        <v>5005800</v>
      </c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>
        <f t="shared" si="31"/>
        <v>5005800</v>
      </c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9" t="s">
        <v>45</v>
      </c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</row>
    <row r="95" spans="1:107" ht="22.5" customHeight="1">
      <c r="A95" s="68" t="s">
        <v>197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36" t="s">
        <v>32</v>
      </c>
      <c r="AG95" s="36"/>
      <c r="AH95" s="36"/>
      <c r="AI95" s="36"/>
      <c r="AJ95" s="36"/>
      <c r="AK95" s="55"/>
      <c r="AL95" s="37" t="s">
        <v>198</v>
      </c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8">
        <v>5005800</v>
      </c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>
        <v>5005800</v>
      </c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9" t="s">
        <v>45</v>
      </c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</row>
    <row r="96" spans="1:107" ht="23.25" customHeight="1">
      <c r="A96" s="126" t="s">
        <v>199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48" t="s">
        <v>32</v>
      </c>
      <c r="AG96" s="48"/>
      <c r="AH96" s="48"/>
      <c r="AI96" s="48"/>
      <c r="AJ96" s="48"/>
      <c r="AK96" s="49"/>
      <c r="AL96" s="49" t="s">
        <v>200</v>
      </c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50">
        <f>BB97+BB99</f>
        <v>231300</v>
      </c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>
        <f>BX97+BX99</f>
        <v>231300</v>
      </c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1" t="s">
        <v>45</v>
      </c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</row>
    <row r="97" spans="1:107" ht="23.25" customHeight="1">
      <c r="A97" s="68" t="s">
        <v>201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36" t="s">
        <v>32</v>
      </c>
      <c r="AG97" s="36"/>
      <c r="AH97" s="36"/>
      <c r="AI97" s="36"/>
      <c r="AJ97" s="36"/>
      <c r="AK97" s="37"/>
      <c r="AL97" s="75" t="s">
        <v>202</v>
      </c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38">
        <v>200</v>
      </c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>
        <f>BX98</f>
        <v>200</v>
      </c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9" t="s">
        <v>45</v>
      </c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</row>
    <row r="98" spans="1:107" ht="27" customHeight="1">
      <c r="A98" s="68" t="s">
        <v>203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36" t="s">
        <v>32</v>
      </c>
      <c r="AG98" s="36"/>
      <c r="AH98" s="36"/>
      <c r="AI98" s="36"/>
      <c r="AJ98" s="36"/>
      <c r="AK98" s="37"/>
      <c r="AL98" s="75" t="s">
        <v>204</v>
      </c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38">
        <v>200</v>
      </c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>
        <v>200</v>
      </c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9" t="s">
        <v>45</v>
      </c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</row>
    <row r="99" spans="1:107" s="127" customFormat="1" ht="35.25" customHeight="1">
      <c r="A99" s="59" t="s">
        <v>205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60" t="s">
        <v>32</v>
      </c>
      <c r="AG99" s="60"/>
      <c r="AH99" s="60"/>
      <c r="AI99" s="60"/>
      <c r="AJ99" s="60"/>
      <c r="AK99" s="55"/>
      <c r="AL99" s="55" t="s">
        <v>206</v>
      </c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61">
        <f>BB100</f>
        <v>231100</v>
      </c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>
        <f>BX100</f>
        <v>231100</v>
      </c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2" t="s">
        <v>45</v>
      </c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</row>
    <row r="100" spans="1:107" ht="35.25" customHeight="1">
      <c r="A100" s="54" t="s">
        <v>207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36" t="s">
        <v>32</v>
      </c>
      <c r="AG100" s="36"/>
      <c r="AH100" s="36"/>
      <c r="AI100" s="36"/>
      <c r="AJ100" s="36"/>
      <c r="AK100" s="36"/>
      <c r="AL100" s="37" t="s">
        <v>208</v>
      </c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8">
        <v>231100</v>
      </c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>
        <v>231100</v>
      </c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9" t="s">
        <v>45</v>
      </c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</row>
    <row r="101" spans="1:107" s="96" customFormat="1" ht="15.75" customHeight="1">
      <c r="A101" s="126" t="s">
        <v>209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77" t="s">
        <v>32</v>
      </c>
      <c r="AG101" s="77"/>
      <c r="AH101" s="77"/>
      <c r="AI101" s="77"/>
      <c r="AJ101" s="77"/>
      <c r="AK101" s="78"/>
      <c r="AL101" s="49" t="s">
        <v>210</v>
      </c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50">
        <f aca="true" t="shared" si="32" ref="BB101:BB102">BB102</f>
        <v>139000</v>
      </c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>
        <f aca="true" t="shared" si="33" ref="BX101:BX102">BX102</f>
        <v>139000</v>
      </c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1" t="s">
        <v>45</v>
      </c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</row>
    <row r="102" spans="1:107" s="34" customFormat="1" ht="15.75" customHeight="1">
      <c r="A102" s="128" t="s">
        <v>211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36" t="s">
        <v>32</v>
      </c>
      <c r="AG102" s="36"/>
      <c r="AH102" s="36"/>
      <c r="AI102" s="36"/>
      <c r="AJ102" s="36"/>
      <c r="AK102" s="37"/>
      <c r="AL102" s="75" t="s">
        <v>212</v>
      </c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129">
        <f t="shared" si="32"/>
        <v>139000</v>
      </c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38">
        <f t="shared" si="33"/>
        <v>139000</v>
      </c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9" t="s">
        <v>45</v>
      </c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</row>
    <row r="103" spans="1:107" s="34" customFormat="1" ht="26.25" customHeight="1">
      <c r="A103" s="128" t="s">
        <v>213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36" t="s">
        <v>32</v>
      </c>
      <c r="AG103" s="36"/>
      <c r="AH103" s="36"/>
      <c r="AI103" s="36"/>
      <c r="AJ103" s="36"/>
      <c r="AK103" s="37"/>
      <c r="AL103" s="75" t="s">
        <v>214</v>
      </c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129">
        <v>139000</v>
      </c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30"/>
      <c r="BX103" s="38">
        <v>139000</v>
      </c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9" t="s">
        <v>45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</row>
    <row r="104" spans="1:107" s="34" customFormat="1" ht="14.25" customHeight="1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4"/>
      <c r="BT104" s="134"/>
      <c r="BU104" s="134"/>
      <c r="BV104" s="134"/>
      <c r="BW104" s="134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</row>
    <row r="105" spans="1:107" s="34" customFormat="1" ht="14.25" customHeight="1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</row>
    <row r="106" spans="1:107" s="34" customFormat="1" ht="14.25" customHeight="1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</row>
    <row r="107" ht="24" customHeight="1"/>
  </sheetData>
  <sheetProtection selectLockedCells="1" selectUnlockedCells="1"/>
  <mergeCells count="576">
    <mergeCell ref="V2:CM2"/>
    <mergeCell ref="CO2:DF2"/>
    <mergeCell ref="CO3:DF3"/>
    <mergeCell ref="AS4:BP4"/>
    <mergeCell ref="BQ4:CB4"/>
    <mergeCell ref="CO4:DF4"/>
    <mergeCell ref="CO5:DC5"/>
    <mergeCell ref="A6:R6"/>
    <mergeCell ref="S6:CB6"/>
    <mergeCell ref="CC6:CH6"/>
    <mergeCell ref="CO6:DC6"/>
    <mergeCell ref="AE7:CB7"/>
    <mergeCell ref="CD7:CH7"/>
    <mergeCell ref="CO7:DF7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A12:AE12"/>
    <mergeCell ref="AF12:AK12"/>
    <mergeCell ref="AL12:BA12"/>
    <mergeCell ref="BB12:BW12"/>
    <mergeCell ref="BX12:CM12"/>
    <mergeCell ref="CN12:DC12"/>
    <mergeCell ref="A13:AE13"/>
    <mergeCell ref="AF13:AK13"/>
    <mergeCell ref="AL13:BA13"/>
    <mergeCell ref="BB13:BW13"/>
    <mergeCell ref="BX13:CM13"/>
    <mergeCell ref="CN13:DC13"/>
    <mergeCell ref="B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6:CM16"/>
    <mergeCell ref="CN16:DC16"/>
    <mergeCell ref="A17:AE17"/>
    <mergeCell ref="AF17:AK17"/>
    <mergeCell ref="AL17:BA17"/>
    <mergeCell ref="BB17:BW17"/>
    <mergeCell ref="BX17:CM17"/>
    <mergeCell ref="CN17:DC17"/>
    <mergeCell ref="A18:AE18"/>
    <mergeCell ref="AF18:AJ18"/>
    <mergeCell ref="AL18:BA18"/>
    <mergeCell ref="BB18:BW18"/>
    <mergeCell ref="BX18:CM18"/>
    <mergeCell ref="CN18:DC18"/>
    <mergeCell ref="A19:AE19"/>
    <mergeCell ref="AF19:AJ19"/>
    <mergeCell ref="AL19:BA19"/>
    <mergeCell ref="BB19:BW19"/>
    <mergeCell ref="BX19:CM19"/>
    <mergeCell ref="CN19:DC19"/>
    <mergeCell ref="A20:AE20"/>
    <mergeCell ref="AF20:AJ20"/>
    <mergeCell ref="AL20:BA20"/>
    <mergeCell ref="BB20:BW20"/>
    <mergeCell ref="BX20:CM20"/>
    <mergeCell ref="CN20:DC20"/>
    <mergeCell ref="A21:AE21"/>
    <mergeCell ref="AF21:AJ21"/>
    <mergeCell ref="AL21:BA21"/>
    <mergeCell ref="BB21:BW21"/>
    <mergeCell ref="BX21:CM21"/>
    <mergeCell ref="CN21:DC21"/>
    <mergeCell ref="A22:AE22"/>
    <mergeCell ref="AF22:AJ22"/>
    <mergeCell ref="AL22:BA22"/>
    <mergeCell ref="BB22:BR22"/>
    <mergeCell ref="BX22:CH22"/>
    <mergeCell ref="CN22:DC22"/>
    <mergeCell ref="A23:AE23"/>
    <mergeCell ref="AF23:AK23"/>
    <mergeCell ref="AL23:BA23"/>
    <mergeCell ref="BB23:BW23"/>
    <mergeCell ref="BX23:CM23"/>
    <mergeCell ref="CN23:DC23"/>
    <mergeCell ref="A24:AE24"/>
    <mergeCell ref="AF24:AK24"/>
    <mergeCell ref="AL24:BA24"/>
    <mergeCell ref="BB24:BW24"/>
    <mergeCell ref="BX24:CM24"/>
    <mergeCell ref="CN24:DC24"/>
    <mergeCell ref="A25:AE25"/>
    <mergeCell ref="AF25:AJ25"/>
    <mergeCell ref="AL25:BA25"/>
    <mergeCell ref="BB25:BW25"/>
    <mergeCell ref="BX25:CM25"/>
    <mergeCell ref="CN25:DC25"/>
    <mergeCell ref="A26:AE26"/>
    <mergeCell ref="AF26:AJ26"/>
    <mergeCell ref="AL26:BA26"/>
    <mergeCell ref="BB26:BW26"/>
    <mergeCell ref="BX26:CM26"/>
    <mergeCell ref="CN26:DC26"/>
    <mergeCell ref="A27:AE27"/>
    <mergeCell ref="AF27:AJ27"/>
    <mergeCell ref="AL27:BA27"/>
    <mergeCell ref="BB27:BW27"/>
    <mergeCell ref="BX27:CM27"/>
    <mergeCell ref="CN27:DC27"/>
    <mergeCell ref="A28:AE28"/>
    <mergeCell ref="AF28:AJ28"/>
    <mergeCell ref="AL28:BA28"/>
    <mergeCell ref="BB28:BW28"/>
    <mergeCell ref="BX28:CM28"/>
    <mergeCell ref="CN28:DC28"/>
    <mergeCell ref="A29:AE29"/>
    <mergeCell ref="AF29:AJ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BX30:CM30"/>
    <mergeCell ref="CN30:DC30"/>
    <mergeCell ref="A31:AE31"/>
    <mergeCell ref="AF31:AK31"/>
    <mergeCell ref="AL31:BA31"/>
    <mergeCell ref="BB31:BW31"/>
    <mergeCell ref="BX31:CM31"/>
    <mergeCell ref="CN31:DC31"/>
    <mergeCell ref="A32:AE32"/>
    <mergeCell ref="AF32:AJ32"/>
    <mergeCell ref="AL32:BA32"/>
    <mergeCell ref="BB32:BR32"/>
    <mergeCell ref="BX32:CM32"/>
    <mergeCell ref="CN32:DC32"/>
    <mergeCell ref="A33:AE33"/>
    <mergeCell ref="AF33:AJ33"/>
    <mergeCell ref="AL33:BA33"/>
    <mergeCell ref="BB33:BW33"/>
    <mergeCell ref="BX33:CM33"/>
    <mergeCell ref="CN33:DC33"/>
    <mergeCell ref="A34:AE34"/>
    <mergeCell ref="AF34:AJ34"/>
    <mergeCell ref="AL34:BA34"/>
    <mergeCell ref="BB34:BW34"/>
    <mergeCell ref="BX34:CM34"/>
    <mergeCell ref="CN34:DC34"/>
    <mergeCell ref="A35:AE35"/>
    <mergeCell ref="AF35:AJ35"/>
    <mergeCell ref="AL35:BA35"/>
    <mergeCell ref="BB35:BW35"/>
    <mergeCell ref="BX35:CM35"/>
    <mergeCell ref="CN35:DC35"/>
    <mergeCell ref="A36:AE36"/>
    <mergeCell ref="AF36:AJ36"/>
    <mergeCell ref="AL36:BA36"/>
    <mergeCell ref="BB36:BW36"/>
    <mergeCell ref="BX36:CM36"/>
    <mergeCell ref="CN36:DC36"/>
    <mergeCell ref="A37:AE37"/>
    <mergeCell ref="AF37:AJ37"/>
    <mergeCell ref="AL37:BA37"/>
    <mergeCell ref="BB37:BR37"/>
    <mergeCell ref="BX37:CM37"/>
    <mergeCell ref="CN37:DC37"/>
    <mergeCell ref="A38:AE38"/>
    <mergeCell ref="AF38:AK38"/>
    <mergeCell ref="AL38:BA38"/>
    <mergeCell ref="BB38:BW38"/>
    <mergeCell ref="BX38:CM38"/>
    <mergeCell ref="CN38:DC38"/>
    <mergeCell ref="A39:AE39"/>
    <mergeCell ref="AF39:AK39"/>
    <mergeCell ref="AL39:BA39"/>
    <mergeCell ref="BB39:BW39"/>
    <mergeCell ref="BX39:CM39"/>
    <mergeCell ref="CN39:DC39"/>
    <mergeCell ref="A40:AE40"/>
    <mergeCell ref="AF40:AK40"/>
    <mergeCell ref="AL40:BA40"/>
    <mergeCell ref="BB40:BW40"/>
    <mergeCell ref="BX40:CM40"/>
    <mergeCell ref="CN40:DC40"/>
    <mergeCell ref="A41:AE41"/>
    <mergeCell ref="AF41:AK41"/>
    <mergeCell ref="AL41:BA41"/>
    <mergeCell ref="BB41:BW41"/>
    <mergeCell ref="BX41:CM41"/>
    <mergeCell ref="CN41:DC41"/>
    <mergeCell ref="A42:AE42"/>
    <mergeCell ref="AF42:AJ42"/>
    <mergeCell ref="AL42:BA42"/>
    <mergeCell ref="BB42:BW42"/>
    <mergeCell ref="BX42:CM42"/>
    <mergeCell ref="CN42:DC42"/>
    <mergeCell ref="A43:AE43"/>
    <mergeCell ref="AF43:AJ43"/>
    <mergeCell ref="AL43:BA43"/>
    <mergeCell ref="BB43:BR43"/>
    <mergeCell ref="BX43:CM43"/>
    <mergeCell ref="CN43:DC43"/>
    <mergeCell ref="A44:AE44"/>
    <mergeCell ref="AF44:AJ44"/>
    <mergeCell ref="AL44:BA44"/>
    <mergeCell ref="BB44:BW44"/>
    <mergeCell ref="BX44:CM44"/>
    <mergeCell ref="CN44:DC44"/>
    <mergeCell ref="A45:AE45"/>
    <mergeCell ref="AF45:AK45"/>
    <mergeCell ref="AL45:BA45"/>
    <mergeCell ref="BB45:BW45"/>
    <mergeCell ref="BX45:CM45"/>
    <mergeCell ref="CN45:DC45"/>
    <mergeCell ref="A46:AE46"/>
    <mergeCell ref="AF46:AJ46"/>
    <mergeCell ref="AL46:BA46"/>
    <mergeCell ref="BB46:BW46"/>
    <mergeCell ref="BX46:CM46"/>
    <mergeCell ref="CN46:DC46"/>
    <mergeCell ref="A47:AE47"/>
    <mergeCell ref="AF47:AK47"/>
    <mergeCell ref="AL47:BA47"/>
    <mergeCell ref="BB47:BW47"/>
    <mergeCell ref="BX47:CM47"/>
    <mergeCell ref="CN47:DC47"/>
    <mergeCell ref="A48:AE48"/>
    <mergeCell ref="AF48:AK48"/>
    <mergeCell ref="AL48:BA48"/>
    <mergeCell ref="BB48:BW48"/>
    <mergeCell ref="BX48:CM48"/>
    <mergeCell ref="CN48:DC48"/>
    <mergeCell ref="A49:AE49"/>
    <mergeCell ref="AF49:AJ49"/>
    <mergeCell ref="AL49:BA49"/>
    <mergeCell ref="BB49:BW49"/>
    <mergeCell ref="BX49:CM49"/>
    <mergeCell ref="CN49:DC49"/>
    <mergeCell ref="A50:AE50"/>
    <mergeCell ref="AF50:AJ50"/>
    <mergeCell ref="AL50:BA50"/>
    <mergeCell ref="BB50:BW50"/>
    <mergeCell ref="BX50:CM50"/>
    <mergeCell ref="CN50:DC50"/>
    <mergeCell ref="A51:AE51"/>
    <mergeCell ref="AF51:AJ51"/>
    <mergeCell ref="AL51:BA51"/>
    <mergeCell ref="BB51:BW51"/>
    <mergeCell ref="BX51:CM51"/>
    <mergeCell ref="CN51:DC51"/>
    <mergeCell ref="A52:AE52"/>
    <mergeCell ref="AF52:AJ52"/>
    <mergeCell ref="AL52:BA52"/>
    <mergeCell ref="BB52:BW52"/>
    <mergeCell ref="BX52:CM52"/>
    <mergeCell ref="CN52:DC52"/>
    <mergeCell ref="A53:AE53"/>
    <mergeCell ref="AF53:AK53"/>
    <mergeCell ref="AL53:BA53"/>
    <mergeCell ref="BB53:BW53"/>
    <mergeCell ref="BX53:CM53"/>
    <mergeCell ref="CN53:DC53"/>
    <mergeCell ref="A54:AE54"/>
    <mergeCell ref="AF54:AK54"/>
    <mergeCell ref="AL54:BA54"/>
    <mergeCell ref="BB54:BW54"/>
    <mergeCell ref="BX54:CM54"/>
    <mergeCell ref="CN54:DC54"/>
    <mergeCell ref="A55:AE55"/>
    <mergeCell ref="AF55:AJ55"/>
    <mergeCell ref="AL55:BA55"/>
    <mergeCell ref="BB55:BW55"/>
    <mergeCell ref="BX55:CM55"/>
    <mergeCell ref="CN55:DC55"/>
    <mergeCell ref="A56:AE56"/>
    <mergeCell ref="AF56:AJ56"/>
    <mergeCell ref="AL56:BA56"/>
    <mergeCell ref="BB56:BR56"/>
    <mergeCell ref="BX56:CM56"/>
    <mergeCell ref="CN56:DC56"/>
    <mergeCell ref="A57:AE57"/>
    <mergeCell ref="AF57:AJ57"/>
    <mergeCell ref="AL57:BA57"/>
    <mergeCell ref="BB57:BW57"/>
    <mergeCell ref="BX57:CM57"/>
    <mergeCell ref="CN57:DC57"/>
    <mergeCell ref="A58:AE58"/>
    <mergeCell ref="AF58:AK58"/>
    <mergeCell ref="AL58:BA58"/>
    <mergeCell ref="BB58:BW58"/>
    <mergeCell ref="BX58:CM58"/>
    <mergeCell ref="CN58:DC58"/>
    <mergeCell ref="A59:AE59"/>
    <mergeCell ref="AF59:AJ59"/>
    <mergeCell ref="AL59:BA59"/>
    <mergeCell ref="BB59:BW59"/>
    <mergeCell ref="BX59:CM59"/>
    <mergeCell ref="CN59:DC59"/>
    <mergeCell ref="A60:AE60"/>
    <mergeCell ref="AF60:AK60"/>
    <mergeCell ref="AL60:BA60"/>
    <mergeCell ref="BB60:BW60"/>
    <mergeCell ref="BX60:CM60"/>
    <mergeCell ref="CN60:DC60"/>
    <mergeCell ref="A61:AE61"/>
    <mergeCell ref="AF61:AK61"/>
    <mergeCell ref="AL61:BA61"/>
    <mergeCell ref="BB61:BW61"/>
    <mergeCell ref="BX61:CM61"/>
    <mergeCell ref="CN61:DC61"/>
    <mergeCell ref="A62:AE62"/>
    <mergeCell ref="AF62:AJ62"/>
    <mergeCell ref="AL62:AY62"/>
    <mergeCell ref="BB62:BR62"/>
    <mergeCell ref="BX62:CM62"/>
    <mergeCell ref="CN62:DC62"/>
    <mergeCell ref="A63:AE63"/>
    <mergeCell ref="AF63:AJ63"/>
    <mergeCell ref="AL63:AY63"/>
    <mergeCell ref="BB63:BW63"/>
    <mergeCell ref="BX63:CM63"/>
    <mergeCell ref="CN63:DC63"/>
    <mergeCell ref="A64:AE64"/>
    <mergeCell ref="AF64:AJ64"/>
    <mergeCell ref="AL64:AY64"/>
    <mergeCell ref="BB64:BW64"/>
    <mergeCell ref="BX64:CM64"/>
    <mergeCell ref="CN64:DC64"/>
    <mergeCell ref="A65:AE65"/>
    <mergeCell ref="AF65:AJ65"/>
    <mergeCell ref="AL65:AY65"/>
    <mergeCell ref="BB65:BR65"/>
    <mergeCell ref="BX65:CM65"/>
    <mergeCell ref="CN65:DC65"/>
    <mergeCell ref="A66:AE66"/>
    <mergeCell ref="AF66:AJ66"/>
    <mergeCell ref="AL66:AY66"/>
    <mergeCell ref="BB66:BR66"/>
    <mergeCell ref="BX66:CM66"/>
    <mergeCell ref="CN66:DC66"/>
    <mergeCell ref="A67:AE67"/>
    <mergeCell ref="AF67:AJ67"/>
    <mergeCell ref="AL67:BA67"/>
    <mergeCell ref="BB67:BW67"/>
    <mergeCell ref="BX67:CM67"/>
    <mergeCell ref="CN67:DC67"/>
    <mergeCell ref="A68:AE68"/>
    <mergeCell ref="AF68:AK68"/>
    <mergeCell ref="AL68:BA68"/>
    <mergeCell ref="BB68:BW68"/>
    <mergeCell ref="BX68:CM68"/>
    <mergeCell ref="CN68:DC68"/>
    <mergeCell ref="A69:AE69"/>
    <mergeCell ref="AF69:AJ69"/>
    <mergeCell ref="AL69:BA69"/>
    <mergeCell ref="BB69:BW69"/>
    <mergeCell ref="BX69:CM69"/>
    <mergeCell ref="CN69:DC69"/>
    <mergeCell ref="A70:AE70"/>
    <mergeCell ref="AF70:AK70"/>
    <mergeCell ref="AL70:BA70"/>
    <mergeCell ref="BB70:BW70"/>
    <mergeCell ref="BX70:CM70"/>
    <mergeCell ref="CN70:DC70"/>
    <mergeCell ref="A71:AE71"/>
    <mergeCell ref="AF71:AJ71"/>
    <mergeCell ref="AL71:BA71"/>
    <mergeCell ref="BB71:BW71"/>
    <mergeCell ref="BX71:CM71"/>
    <mergeCell ref="CN71:DC71"/>
    <mergeCell ref="A72:AE72"/>
    <mergeCell ref="AF72:AJ72"/>
    <mergeCell ref="AL72:BA72"/>
    <mergeCell ref="BB72:BW72"/>
    <mergeCell ref="BX72:CM72"/>
    <mergeCell ref="CN72:DC72"/>
    <mergeCell ref="A73:AE73"/>
    <mergeCell ref="AF73:AJ73"/>
    <mergeCell ref="AL73:BA73"/>
    <mergeCell ref="BB73:BR73"/>
    <mergeCell ref="BX73:CM73"/>
    <mergeCell ref="CN73:DC73"/>
    <mergeCell ref="A74:AE74"/>
    <mergeCell ref="AF74:AJ74"/>
    <mergeCell ref="AL74:BA74"/>
    <mergeCell ref="BB74:BR74"/>
    <mergeCell ref="BX74:CM74"/>
    <mergeCell ref="CN74:DC74"/>
    <mergeCell ref="A75:AE75"/>
    <mergeCell ref="AF75:AJ75"/>
    <mergeCell ref="AL75:BA75"/>
    <mergeCell ref="BB75:BR75"/>
    <mergeCell ref="BX75:CM75"/>
    <mergeCell ref="CN75:DC75"/>
    <mergeCell ref="A76:AE76"/>
    <mergeCell ref="AF76:AJ76"/>
    <mergeCell ref="AL76:BA76"/>
    <mergeCell ref="BB76:BR76"/>
    <mergeCell ref="BX76:CM76"/>
    <mergeCell ref="CN76:DC76"/>
    <mergeCell ref="A77:AE77"/>
    <mergeCell ref="AF77:AJ77"/>
    <mergeCell ref="AL77:BA77"/>
    <mergeCell ref="BB77:BR77"/>
    <mergeCell ref="BX77:CM77"/>
    <mergeCell ref="CN77:DC77"/>
    <mergeCell ref="A78:AE78"/>
    <mergeCell ref="AF78:AJ78"/>
    <mergeCell ref="AL78:BA78"/>
    <mergeCell ref="BB78:BR78"/>
    <mergeCell ref="BX78:CM78"/>
    <mergeCell ref="CN78:DC78"/>
    <mergeCell ref="A79:AE79"/>
    <mergeCell ref="AF79:AJ79"/>
    <mergeCell ref="AL79:BA79"/>
    <mergeCell ref="BB79:BR79"/>
    <mergeCell ref="BX79:CM79"/>
    <mergeCell ref="CN79:DC79"/>
    <mergeCell ref="A80:AE80"/>
    <mergeCell ref="AF80:AJ80"/>
    <mergeCell ref="AL80:BA80"/>
    <mergeCell ref="BB80:BR80"/>
    <mergeCell ref="BX80:CM80"/>
    <mergeCell ref="CN80:DC80"/>
    <mergeCell ref="A81:AE81"/>
    <mergeCell ref="AF81:AJ81"/>
    <mergeCell ref="AL81:BA81"/>
    <mergeCell ref="BB81:BR81"/>
    <mergeCell ref="BX81:CM81"/>
    <mergeCell ref="CN81:DC81"/>
    <mergeCell ref="A82:AE82"/>
    <mergeCell ref="AF82:AJ82"/>
    <mergeCell ref="AL82:BA82"/>
    <mergeCell ref="BB82:BR82"/>
    <mergeCell ref="BX82:CM82"/>
    <mergeCell ref="CN82:DC82"/>
    <mergeCell ref="A83:AE83"/>
    <mergeCell ref="AF83:AJ83"/>
    <mergeCell ref="AL83:BA83"/>
    <mergeCell ref="BB83:BR83"/>
    <mergeCell ref="BX83:CM83"/>
    <mergeCell ref="CN83:DC83"/>
    <mergeCell ref="A84:AE84"/>
    <mergeCell ref="AF84:AJ84"/>
    <mergeCell ref="AL84:BA84"/>
    <mergeCell ref="BB84:BR84"/>
    <mergeCell ref="BX84:CM84"/>
    <mergeCell ref="CN84:DC84"/>
    <mergeCell ref="A85:AE85"/>
    <mergeCell ref="AF85:AJ85"/>
    <mergeCell ref="AL85:BA85"/>
    <mergeCell ref="BB85:BW85"/>
    <mergeCell ref="BX85:CM85"/>
    <mergeCell ref="CN85:DC85"/>
    <mergeCell ref="A86:AE86"/>
    <mergeCell ref="AF86:AJ86"/>
    <mergeCell ref="AL86:BA86"/>
    <mergeCell ref="BB86:BW86"/>
    <mergeCell ref="BX86:CM86"/>
    <mergeCell ref="CN86:DC86"/>
    <mergeCell ref="A87:AE87"/>
    <mergeCell ref="AF87:AJ87"/>
    <mergeCell ref="AL87:BA87"/>
    <mergeCell ref="BB87:BW87"/>
    <mergeCell ref="BX87:CM87"/>
    <mergeCell ref="CN87:DC87"/>
    <mergeCell ref="A88:AE88"/>
    <mergeCell ref="AF88:AJ88"/>
    <mergeCell ref="AL88:BA88"/>
    <mergeCell ref="BB88:BW88"/>
    <mergeCell ref="BX88:CM88"/>
    <mergeCell ref="CN88:DC88"/>
    <mergeCell ref="A89:AE89"/>
    <mergeCell ref="AF89:AJ89"/>
    <mergeCell ref="AL89:BA89"/>
    <mergeCell ref="BB89:BW89"/>
    <mergeCell ref="BX89:CM89"/>
    <mergeCell ref="CN89:DC89"/>
    <mergeCell ref="A90:AE90"/>
    <mergeCell ref="AF90:AJ90"/>
    <mergeCell ref="AL90:BA90"/>
    <mergeCell ref="BB90:BW90"/>
    <mergeCell ref="BX90:CM90"/>
    <mergeCell ref="CN90:DC90"/>
    <mergeCell ref="A91:AE91"/>
    <mergeCell ref="AF91:AK91"/>
    <mergeCell ref="AL91:BA91"/>
    <mergeCell ref="BB91:BW91"/>
    <mergeCell ref="BX91:CM91"/>
    <mergeCell ref="CN91:DC91"/>
    <mergeCell ref="A92:AE92"/>
    <mergeCell ref="AF92:AK92"/>
    <mergeCell ref="AL92:BA92"/>
    <mergeCell ref="BB92:BW92"/>
    <mergeCell ref="BX92:CM92"/>
    <mergeCell ref="CN92:DC92"/>
    <mergeCell ref="A93:AE93"/>
    <mergeCell ref="AF93:AK93"/>
    <mergeCell ref="AL93:BA93"/>
    <mergeCell ref="BB93:BW93"/>
    <mergeCell ref="BX93:CM93"/>
    <mergeCell ref="CN93:DC93"/>
    <mergeCell ref="A94:AE94"/>
    <mergeCell ref="AF94:AJ94"/>
    <mergeCell ref="AL94:BA94"/>
    <mergeCell ref="BB94:BW94"/>
    <mergeCell ref="BX94:CM94"/>
    <mergeCell ref="CN94:DC94"/>
    <mergeCell ref="A95:AE95"/>
    <mergeCell ref="AF95:AJ95"/>
    <mergeCell ref="AL95:BA95"/>
    <mergeCell ref="BB95:BW95"/>
    <mergeCell ref="BX95:CM95"/>
    <mergeCell ref="CN95:DC95"/>
    <mergeCell ref="A96:AE96"/>
    <mergeCell ref="AF96:AJ96"/>
    <mergeCell ref="AL96:BA96"/>
    <mergeCell ref="BB96:BW96"/>
    <mergeCell ref="BX96:CM96"/>
    <mergeCell ref="CN96:DC96"/>
    <mergeCell ref="A97:AE97"/>
    <mergeCell ref="AF97:AJ97"/>
    <mergeCell ref="AL97:BA97"/>
    <mergeCell ref="BB97:BR97"/>
    <mergeCell ref="BX97:CM97"/>
    <mergeCell ref="CN97:DC97"/>
    <mergeCell ref="A98:AE98"/>
    <mergeCell ref="AF98:AJ98"/>
    <mergeCell ref="AL98:BA98"/>
    <mergeCell ref="BB98:BR98"/>
    <mergeCell ref="BX98:CM98"/>
    <mergeCell ref="CN98:DC98"/>
    <mergeCell ref="A99:AE99"/>
    <mergeCell ref="AF99:AJ99"/>
    <mergeCell ref="AL99:BA99"/>
    <mergeCell ref="BB99:BW99"/>
    <mergeCell ref="BX99:CM99"/>
    <mergeCell ref="CN99:DC99"/>
    <mergeCell ref="A100:AE100"/>
    <mergeCell ref="AF100:AK100"/>
    <mergeCell ref="AL100:BA100"/>
    <mergeCell ref="BB100:BW100"/>
    <mergeCell ref="BX100:CM100"/>
    <mergeCell ref="CN100:DC100"/>
    <mergeCell ref="A101:AE101"/>
    <mergeCell ref="AF101:AJ101"/>
    <mergeCell ref="AL101:BA101"/>
    <mergeCell ref="BB101:BW101"/>
    <mergeCell ref="BX101:CM101"/>
    <mergeCell ref="CN101:DC101"/>
    <mergeCell ref="A102:AE102"/>
    <mergeCell ref="AF102:AJ102"/>
    <mergeCell ref="AL102:BA102"/>
    <mergeCell ref="BB102:BW102"/>
    <mergeCell ref="BX102:CM102"/>
    <mergeCell ref="CN102:DC102"/>
    <mergeCell ref="A103:AE103"/>
    <mergeCell ref="AF103:AJ103"/>
    <mergeCell ref="AL103:BA103"/>
    <mergeCell ref="BB103:BR103"/>
    <mergeCell ref="BX103:CM103"/>
    <mergeCell ref="CN103:DC103"/>
    <mergeCell ref="BB104:BR104"/>
  </mergeCells>
  <printOptions/>
  <pageMargins left="0.49722222222222223" right="0.12777777777777777" top="0.2361111111111111" bottom="0.19652777777777777" header="0.19652777777777777" footer="0.5118055555555555"/>
  <pageSetup horizontalDpi="300" verticalDpi="300" orientation="portrait" paperSize="9" scale="73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0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K47"/>
  <sheetViews>
    <sheetView view="pageBreakPreview" zoomScaleSheetLayoutView="100" workbookViewId="0" topLeftCell="A32">
      <selection activeCell="AT33" sqref="AT33"/>
    </sheetView>
  </sheetViews>
  <sheetFormatPr defaultColWidth="1.00390625" defaultRowHeight="12.75"/>
  <cols>
    <col min="1" max="1" width="2.625" style="1" customWidth="1"/>
    <col min="2" max="14" width="0.5" style="1" customWidth="1"/>
    <col min="15" max="15" width="1.4921875" style="1" customWidth="1"/>
    <col min="16" max="16" width="0.5" style="1" hidden="1" customWidth="1"/>
    <col min="17" max="17" width="4.625" style="1" customWidth="1"/>
    <col min="18" max="18" width="1.4921875" style="1" customWidth="1"/>
    <col min="19" max="24" width="0.5" style="1" hidden="1" customWidth="1"/>
    <col min="25" max="27" width="0.5" style="1" customWidth="1"/>
    <col min="28" max="28" width="4.50390625" style="1" customWidth="1"/>
    <col min="29" max="29" width="3.625" style="1" customWidth="1"/>
    <col min="30" max="30" width="34.50390625" style="1" customWidth="1"/>
    <col min="31" max="31" width="2.00390625" style="1" customWidth="1"/>
    <col min="32" max="35" width="0.5" style="1" customWidth="1"/>
    <col min="36" max="36" width="1.75390625" style="1" customWidth="1"/>
    <col min="37" max="38" width="0.5" style="1" customWidth="1"/>
    <col min="39" max="39" width="2.625" style="1" customWidth="1"/>
    <col min="40" max="41" width="0.5" style="1" customWidth="1"/>
    <col min="42" max="42" width="12.50390625" style="1" customWidth="1"/>
    <col min="43" max="43" width="1.4921875" style="1" customWidth="1"/>
    <col min="44" max="44" width="3.00390625" style="1" customWidth="1"/>
    <col min="45" max="45" width="2.50390625" style="1" customWidth="1"/>
    <col min="46" max="46" width="0.875" style="1" customWidth="1"/>
    <col min="47" max="57" width="0.5" style="1" customWidth="1"/>
    <col min="58" max="58" width="1.4921875" style="1" customWidth="1"/>
    <col min="59" max="59" width="0.5" style="1" customWidth="1"/>
    <col min="60" max="60" width="1.4921875" style="1" customWidth="1"/>
    <col min="61" max="61" width="0.5" style="1" customWidth="1"/>
    <col min="62" max="62" width="4.50390625" style="1" customWidth="1"/>
    <col min="63" max="63" width="1.4921875" style="1" customWidth="1"/>
    <col min="64" max="64" width="0.5" style="1" customWidth="1"/>
    <col min="65" max="65" width="2.75390625" style="1" customWidth="1"/>
    <col min="66" max="67" width="0.5" style="1" customWidth="1"/>
    <col min="68" max="68" width="3.50390625" style="1" customWidth="1"/>
    <col min="69" max="72" width="0.5" style="1" customWidth="1"/>
    <col min="73" max="73" width="2.75390625" style="1" customWidth="1"/>
    <col min="74" max="74" width="0.875" style="1" customWidth="1"/>
    <col min="75" max="77" width="0.5" style="1" customWidth="1"/>
    <col min="78" max="78" width="2.50390625" style="1" customWidth="1"/>
    <col min="79" max="82" width="0.5" style="1" customWidth="1"/>
    <col min="83" max="83" width="7.00390625" style="1" customWidth="1"/>
    <col min="84" max="89" width="0.5" style="1" hidden="1" customWidth="1"/>
    <col min="90" max="16384" width="0.5" style="1" customWidth="1"/>
  </cols>
  <sheetData>
    <row r="1" spans="69:83" ht="12.75" customHeight="1">
      <c r="BQ1" s="1" t="s">
        <v>215</v>
      </c>
      <c r="CC1" s="10"/>
      <c r="CD1" s="10"/>
      <c r="CE1" s="10"/>
    </row>
    <row r="2" spans="1:83" ht="14.25">
      <c r="A2" s="136" t="s">
        <v>216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</row>
    <row r="3" spans="41:55" ht="14.25"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</row>
    <row r="4" spans="1:83" ht="36" customHeight="1">
      <c r="A4" s="138" t="s">
        <v>25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9" t="s">
        <v>26</v>
      </c>
      <c r="AF4" s="139"/>
      <c r="AG4" s="139"/>
      <c r="AH4" s="139"/>
      <c r="AI4" s="139"/>
      <c r="AJ4" s="139"/>
      <c r="AK4" s="140" t="s">
        <v>217</v>
      </c>
      <c r="AL4" s="140"/>
      <c r="AM4" s="140"/>
      <c r="AN4" s="140"/>
      <c r="AO4" s="140"/>
      <c r="AP4" s="140"/>
      <c r="AQ4" s="140"/>
      <c r="AR4" s="140"/>
      <c r="AS4" s="140"/>
      <c r="AT4" s="139" t="s">
        <v>28</v>
      </c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 t="s">
        <v>29</v>
      </c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41" t="s">
        <v>218</v>
      </c>
      <c r="BW4" s="141"/>
      <c r="BX4" s="141"/>
      <c r="BY4" s="141"/>
      <c r="BZ4" s="141"/>
      <c r="CA4" s="141"/>
      <c r="CB4" s="141"/>
      <c r="CC4" s="141"/>
      <c r="CD4" s="141"/>
      <c r="CE4" s="141"/>
    </row>
    <row r="5" spans="1:83" ht="14.25">
      <c r="A5" s="142">
        <v>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3">
        <v>2</v>
      </c>
      <c r="AF5" s="143"/>
      <c r="AG5" s="143"/>
      <c r="AH5" s="143"/>
      <c r="AI5" s="143"/>
      <c r="AJ5" s="143"/>
      <c r="AK5" s="143">
        <v>3</v>
      </c>
      <c r="AL5" s="143"/>
      <c r="AM5" s="143"/>
      <c r="AN5" s="143"/>
      <c r="AO5" s="143"/>
      <c r="AP5" s="143"/>
      <c r="AQ5" s="143"/>
      <c r="AR5" s="143"/>
      <c r="AS5" s="143"/>
      <c r="AT5" s="143">
        <v>4</v>
      </c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>
        <v>6</v>
      </c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>
        <v>7</v>
      </c>
      <c r="BW5" s="143"/>
      <c r="BX5" s="143"/>
      <c r="BY5" s="143"/>
      <c r="BZ5" s="143"/>
      <c r="CA5" s="143"/>
      <c r="CB5" s="143"/>
      <c r="CC5" s="143"/>
      <c r="CD5" s="143"/>
      <c r="CE5" s="143"/>
    </row>
    <row r="6" spans="1:89" ht="12.75" customHeight="1">
      <c r="A6" s="144"/>
      <c r="B6" s="145" t="s">
        <v>219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6" t="s">
        <v>220</v>
      </c>
      <c r="AF6" s="146"/>
      <c r="AG6" s="146"/>
      <c r="AH6" s="146"/>
      <c r="AI6" s="146"/>
      <c r="AJ6" s="146"/>
      <c r="AK6" s="147" t="s">
        <v>33</v>
      </c>
      <c r="AL6" s="147"/>
      <c r="AM6" s="147"/>
      <c r="AN6" s="147"/>
      <c r="AO6" s="147"/>
      <c r="AP6" s="147"/>
      <c r="AQ6" s="147"/>
      <c r="AR6" s="147"/>
      <c r="AS6" s="147"/>
      <c r="AT6" s="148">
        <f>AT9+AT10+AT11+AT12+AT13+AT14+AT15+AT16+AT17+AT18+AT19+AT20+AT23+AT24+AT25+AT26+AT27+AT28+AT29+AT30+AT31+AT32+AT33+AT34+AT35+AT36+AT37+AT38+AT41+AT42+AT43+AT44+AT45</f>
        <v>16674206.85</v>
      </c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>
        <f>BK9+BK10+BK11+BK12+BK13+BK14+BK15+BK16+BK18+BK19+BK20+BK23+BK24+BK25+BK29+BK30+BK31+BK32+BK33+BK34+BK35+BK37+BK38+BK41+BK42+BK44+BK45</f>
        <v>16087408.150000002</v>
      </c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9">
        <f>AT6-BK6</f>
        <v>586798.6999999974</v>
      </c>
      <c r="BW6" s="149"/>
      <c r="BX6" s="149"/>
      <c r="BY6" s="149"/>
      <c r="BZ6" s="149"/>
      <c r="CA6" s="149"/>
      <c r="CB6" s="149"/>
      <c r="CC6" s="149"/>
      <c r="CD6" s="149"/>
      <c r="CE6" s="149"/>
      <c r="CF6" s="2"/>
      <c r="CG6" s="2"/>
      <c r="CH6" s="2"/>
      <c r="CI6" s="2"/>
      <c r="CJ6" s="2"/>
      <c r="CK6" s="2"/>
    </row>
    <row r="7" spans="1:89" ht="11.25" customHeight="1">
      <c r="A7" s="150"/>
      <c r="B7" s="151" t="s">
        <v>221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2"/>
      <c r="AF7" s="152"/>
      <c r="AG7" s="152"/>
      <c r="AH7" s="152"/>
      <c r="AI7" s="152"/>
      <c r="AJ7" s="152"/>
      <c r="AK7" s="153"/>
      <c r="AL7" s="153"/>
      <c r="AM7" s="153"/>
      <c r="AN7" s="153"/>
      <c r="AO7" s="153"/>
      <c r="AP7" s="153"/>
      <c r="AQ7" s="153"/>
      <c r="AR7" s="153"/>
      <c r="AS7" s="153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2"/>
      <c r="CG7" s="2"/>
      <c r="CH7" s="2"/>
      <c r="CI7" s="2"/>
      <c r="CJ7" s="2"/>
      <c r="CK7" s="2"/>
    </row>
    <row r="8" spans="1:89" ht="13.5" customHeight="1">
      <c r="A8" s="157"/>
      <c r="B8" s="158" t="s">
        <v>13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9" t="s">
        <v>45</v>
      </c>
      <c r="AF8" s="159"/>
      <c r="AG8" s="159"/>
      <c r="AH8" s="159"/>
      <c r="AI8" s="159"/>
      <c r="AJ8" s="159"/>
      <c r="AK8" s="160" t="s">
        <v>45</v>
      </c>
      <c r="AL8" s="160"/>
      <c r="AM8" s="160"/>
      <c r="AN8" s="160"/>
      <c r="AO8" s="160"/>
      <c r="AP8" s="160"/>
      <c r="AQ8" s="160"/>
      <c r="AR8" s="160"/>
      <c r="AS8" s="160"/>
      <c r="AT8" s="161" t="s">
        <v>45</v>
      </c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 t="s">
        <v>45</v>
      </c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 t="s">
        <v>45</v>
      </c>
      <c r="BW8" s="161"/>
      <c r="BX8" s="161"/>
      <c r="BY8" s="161"/>
      <c r="BZ8" s="161"/>
      <c r="CA8" s="161"/>
      <c r="CB8" s="161"/>
      <c r="CC8" s="161"/>
      <c r="CD8" s="161"/>
      <c r="CE8" s="161"/>
      <c r="CF8" s="2"/>
      <c r="CG8" s="2"/>
      <c r="CH8" s="2"/>
      <c r="CI8" s="2"/>
      <c r="CJ8" s="2"/>
      <c r="CK8" s="2"/>
    </row>
    <row r="9" spans="1:89" ht="82.5" customHeight="1">
      <c r="A9" s="162" t="s">
        <v>222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52" t="s">
        <v>220</v>
      </c>
      <c r="AF9" s="152"/>
      <c r="AG9" s="152"/>
      <c r="AH9" s="152"/>
      <c r="AI9" s="152"/>
      <c r="AJ9" s="152"/>
      <c r="AK9" s="153" t="s">
        <v>223</v>
      </c>
      <c r="AL9" s="153"/>
      <c r="AM9" s="153"/>
      <c r="AN9" s="153"/>
      <c r="AO9" s="153"/>
      <c r="AP9" s="153"/>
      <c r="AQ9" s="153"/>
      <c r="AR9" s="153"/>
      <c r="AS9" s="153"/>
      <c r="AT9" s="163">
        <v>3012500</v>
      </c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55">
        <v>2936269.2</v>
      </c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>
        <f aca="true" t="shared" si="0" ref="BV9:BV15">AT9-BK9</f>
        <v>76230.79999999981</v>
      </c>
      <c r="BW9" s="155"/>
      <c r="BX9" s="155"/>
      <c r="BY9" s="155"/>
      <c r="BZ9" s="155"/>
      <c r="CA9" s="155"/>
      <c r="CB9" s="155"/>
      <c r="CC9" s="155"/>
      <c r="CD9" s="155"/>
      <c r="CE9" s="155"/>
      <c r="CF9" s="2"/>
      <c r="CG9" s="2"/>
      <c r="CH9" s="2"/>
      <c r="CI9" s="2"/>
      <c r="CJ9" s="2"/>
      <c r="CK9" s="2"/>
    </row>
    <row r="10" spans="1:89" ht="83.25" customHeight="1">
      <c r="A10" s="162" t="s">
        <v>224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52" t="s">
        <v>220</v>
      </c>
      <c r="AF10" s="152"/>
      <c r="AG10" s="152"/>
      <c r="AH10" s="152"/>
      <c r="AI10" s="152"/>
      <c r="AJ10" s="152"/>
      <c r="AK10" s="153" t="s">
        <v>225</v>
      </c>
      <c r="AL10" s="153"/>
      <c r="AM10" s="153"/>
      <c r="AN10" s="153"/>
      <c r="AO10" s="153"/>
      <c r="AP10" s="153"/>
      <c r="AQ10" s="153"/>
      <c r="AR10" s="153"/>
      <c r="AS10" s="153"/>
      <c r="AT10" s="155">
        <v>240000</v>
      </c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63">
        <v>218989.2</v>
      </c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55">
        <f t="shared" si="0"/>
        <v>21010.79999999999</v>
      </c>
      <c r="BW10" s="155"/>
      <c r="BX10" s="155"/>
      <c r="BY10" s="155"/>
      <c r="BZ10" s="155"/>
      <c r="CA10" s="155"/>
      <c r="CB10" s="155"/>
      <c r="CC10" s="155"/>
      <c r="CD10" s="155"/>
      <c r="CE10" s="155"/>
      <c r="CF10" s="2"/>
      <c r="CG10" s="2"/>
      <c r="CH10" s="2"/>
      <c r="CI10" s="2"/>
      <c r="CJ10" s="2"/>
      <c r="CK10" s="2"/>
    </row>
    <row r="11" spans="1:89" ht="91.5" customHeight="1">
      <c r="A11" s="162" t="s">
        <v>226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52" t="s">
        <v>220</v>
      </c>
      <c r="AF11" s="152"/>
      <c r="AG11" s="152"/>
      <c r="AH11" s="152"/>
      <c r="AI11" s="152"/>
      <c r="AJ11" s="152"/>
      <c r="AK11" s="153" t="s">
        <v>227</v>
      </c>
      <c r="AL11" s="153"/>
      <c r="AM11" s="153"/>
      <c r="AN11" s="153"/>
      <c r="AO11" s="153"/>
      <c r="AP11" s="153"/>
      <c r="AQ11" s="153"/>
      <c r="AR11" s="153"/>
      <c r="AS11" s="153"/>
      <c r="AT11" s="163">
        <v>980000</v>
      </c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>
        <v>881359.08</v>
      </c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55">
        <f t="shared" si="0"/>
        <v>98640.92000000004</v>
      </c>
      <c r="BW11" s="155"/>
      <c r="BX11" s="155"/>
      <c r="BY11" s="155"/>
      <c r="BZ11" s="155"/>
      <c r="CA11" s="155"/>
      <c r="CB11" s="155"/>
      <c r="CC11" s="155"/>
      <c r="CD11" s="155"/>
      <c r="CE11" s="155"/>
      <c r="CF11" s="2"/>
      <c r="CG11" s="2"/>
      <c r="CH11" s="2"/>
      <c r="CI11" s="2"/>
      <c r="CJ11" s="2"/>
      <c r="CK11" s="2"/>
    </row>
    <row r="12" spans="1:89" ht="70.5" customHeight="1">
      <c r="A12" s="164" t="s">
        <v>228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52" t="s">
        <v>220</v>
      </c>
      <c r="AF12" s="152"/>
      <c r="AG12" s="152"/>
      <c r="AH12" s="152"/>
      <c r="AI12" s="152"/>
      <c r="AJ12" s="152"/>
      <c r="AK12" s="153" t="s">
        <v>229</v>
      </c>
      <c r="AL12" s="153"/>
      <c r="AM12" s="153"/>
      <c r="AN12" s="153"/>
      <c r="AO12" s="153"/>
      <c r="AP12" s="153"/>
      <c r="AQ12" s="153"/>
      <c r="AR12" s="153"/>
      <c r="AS12" s="153"/>
      <c r="AT12" s="165">
        <v>1200000</v>
      </c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55">
        <v>1116279.08</v>
      </c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63">
        <f t="shared" si="0"/>
        <v>83720.91999999993</v>
      </c>
      <c r="BW12" s="163"/>
      <c r="BX12" s="163"/>
      <c r="BY12" s="163"/>
      <c r="BZ12" s="163"/>
      <c r="CA12" s="163"/>
      <c r="CB12" s="163"/>
      <c r="CC12" s="163"/>
      <c r="CD12" s="163"/>
      <c r="CE12" s="163"/>
      <c r="CF12" s="2"/>
      <c r="CG12" s="2"/>
      <c r="CH12" s="2"/>
      <c r="CI12" s="2"/>
      <c r="CJ12" s="2"/>
      <c r="CK12" s="2"/>
    </row>
    <row r="13" spans="1:89" ht="59.25" customHeight="1">
      <c r="A13" s="164" t="s">
        <v>230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59" t="s">
        <v>220</v>
      </c>
      <c r="AF13" s="159"/>
      <c r="AG13" s="159"/>
      <c r="AH13" s="159"/>
      <c r="AI13" s="159"/>
      <c r="AJ13" s="159"/>
      <c r="AK13" s="160" t="s">
        <v>231</v>
      </c>
      <c r="AL13" s="160"/>
      <c r="AM13" s="160"/>
      <c r="AN13" s="160"/>
      <c r="AO13" s="160"/>
      <c r="AP13" s="160"/>
      <c r="AQ13" s="160"/>
      <c r="AR13" s="160"/>
      <c r="AS13" s="160"/>
      <c r="AT13" s="161">
        <v>86500</v>
      </c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>
        <v>86332</v>
      </c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>
        <f t="shared" si="0"/>
        <v>168</v>
      </c>
      <c r="BW13" s="161"/>
      <c r="BX13" s="161"/>
      <c r="BY13" s="161"/>
      <c r="BZ13" s="161"/>
      <c r="CA13" s="161"/>
      <c r="CB13" s="161"/>
      <c r="CC13" s="161"/>
      <c r="CD13" s="161"/>
      <c r="CE13" s="161"/>
      <c r="CF13" s="2"/>
      <c r="CG13" s="2"/>
      <c r="CH13" s="2"/>
      <c r="CI13" s="2"/>
      <c r="CJ13" s="2"/>
      <c r="CK13" s="2"/>
    </row>
    <row r="14" spans="1:89" ht="60" customHeight="1">
      <c r="A14" s="164" t="s">
        <v>232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59" t="s">
        <v>220</v>
      </c>
      <c r="AF14" s="159"/>
      <c r="AG14" s="159"/>
      <c r="AH14" s="159"/>
      <c r="AI14" s="159"/>
      <c r="AJ14" s="159"/>
      <c r="AK14" s="160" t="s">
        <v>233</v>
      </c>
      <c r="AL14" s="160"/>
      <c r="AM14" s="160"/>
      <c r="AN14" s="160"/>
      <c r="AO14" s="160"/>
      <c r="AP14" s="160"/>
      <c r="AQ14" s="160"/>
      <c r="AR14" s="160"/>
      <c r="AS14" s="160"/>
      <c r="AT14" s="161">
        <v>7000</v>
      </c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>
        <v>5521</v>
      </c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>
        <f t="shared" si="0"/>
        <v>1479</v>
      </c>
      <c r="BW14" s="161"/>
      <c r="BX14" s="161"/>
      <c r="BY14" s="161"/>
      <c r="BZ14" s="161"/>
      <c r="CA14" s="161"/>
      <c r="CB14" s="161"/>
      <c r="CC14" s="161"/>
      <c r="CD14" s="161"/>
      <c r="CE14" s="161"/>
      <c r="CF14" s="2"/>
      <c r="CG14" s="2"/>
      <c r="CH14" s="2"/>
      <c r="CI14" s="2"/>
      <c r="CJ14" s="2"/>
      <c r="CK14" s="2"/>
    </row>
    <row r="15" spans="1:89" ht="59.25" customHeight="1">
      <c r="A15" s="166" t="s">
        <v>234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59" t="s">
        <v>220</v>
      </c>
      <c r="AF15" s="159"/>
      <c r="AG15" s="159"/>
      <c r="AH15" s="159"/>
      <c r="AI15" s="159"/>
      <c r="AJ15" s="159"/>
      <c r="AK15" s="160" t="s">
        <v>235</v>
      </c>
      <c r="AL15" s="160"/>
      <c r="AM15" s="160"/>
      <c r="AN15" s="160"/>
      <c r="AO15" s="160"/>
      <c r="AP15" s="160"/>
      <c r="AQ15" s="160"/>
      <c r="AR15" s="160"/>
      <c r="AS15" s="160"/>
      <c r="AT15" s="161">
        <v>500</v>
      </c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7">
        <v>394.86</v>
      </c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1">
        <f t="shared" si="0"/>
        <v>105.13999999999999</v>
      </c>
      <c r="BW15" s="161"/>
      <c r="BX15" s="161"/>
      <c r="BY15" s="161"/>
      <c r="BZ15" s="161"/>
      <c r="CA15" s="161"/>
      <c r="CB15" s="161"/>
      <c r="CC15" s="161"/>
      <c r="CD15" s="161"/>
      <c r="CE15" s="161"/>
      <c r="CF15" s="2"/>
      <c r="CG15" s="2"/>
      <c r="CH15" s="2"/>
      <c r="CI15" s="2"/>
      <c r="CJ15" s="2"/>
      <c r="CK15" s="2"/>
    </row>
    <row r="16" spans="1:89" ht="83.25" customHeight="1">
      <c r="A16" s="164" t="s">
        <v>236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59" t="s">
        <v>220</v>
      </c>
      <c r="AF16" s="159"/>
      <c r="AG16" s="159"/>
      <c r="AH16" s="159"/>
      <c r="AI16" s="159"/>
      <c r="AJ16" s="159"/>
      <c r="AK16" s="160" t="s">
        <v>237</v>
      </c>
      <c r="AL16" s="160"/>
      <c r="AM16" s="160"/>
      <c r="AN16" s="160"/>
      <c r="AO16" s="160"/>
      <c r="AP16" s="160"/>
      <c r="AQ16" s="160"/>
      <c r="AR16" s="160"/>
      <c r="AS16" s="160"/>
      <c r="AT16" s="155">
        <v>200</v>
      </c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68">
        <v>200</v>
      </c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1" t="s">
        <v>45</v>
      </c>
      <c r="BW16" s="161"/>
      <c r="BX16" s="161"/>
      <c r="BY16" s="161"/>
      <c r="BZ16" s="161"/>
      <c r="CA16" s="161"/>
      <c r="CB16" s="161"/>
      <c r="CC16" s="161"/>
      <c r="CD16" s="161"/>
      <c r="CE16" s="161"/>
      <c r="CF16" s="2"/>
      <c r="CG16" s="2"/>
      <c r="CH16" s="2"/>
      <c r="CI16" s="2"/>
      <c r="CJ16" s="2"/>
      <c r="CK16" s="2"/>
    </row>
    <row r="17" spans="1:89" ht="59.25" customHeight="1">
      <c r="A17" s="162" t="s">
        <v>238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52" t="s">
        <v>220</v>
      </c>
      <c r="AF17" s="152"/>
      <c r="AG17" s="152"/>
      <c r="AH17" s="152"/>
      <c r="AI17" s="152"/>
      <c r="AJ17" s="152"/>
      <c r="AK17" s="153" t="s">
        <v>239</v>
      </c>
      <c r="AL17" s="153"/>
      <c r="AM17" s="153"/>
      <c r="AN17" s="153"/>
      <c r="AO17" s="153"/>
      <c r="AP17" s="153"/>
      <c r="AQ17" s="153"/>
      <c r="AR17" s="153"/>
      <c r="AS17" s="153"/>
      <c r="AT17" s="155">
        <v>34600</v>
      </c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 t="s">
        <v>45</v>
      </c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61">
        <f>AT17</f>
        <v>34600</v>
      </c>
      <c r="BW17" s="161"/>
      <c r="BX17" s="161"/>
      <c r="BY17" s="161"/>
      <c r="BZ17" s="161"/>
      <c r="CA17" s="161"/>
      <c r="CB17" s="161"/>
      <c r="CC17" s="161"/>
      <c r="CD17" s="161"/>
      <c r="CE17" s="161"/>
      <c r="CF17" s="2"/>
      <c r="CG17" s="2"/>
      <c r="CH17" s="2"/>
      <c r="CI17" s="2"/>
      <c r="CJ17" s="2"/>
      <c r="CK17" s="2"/>
    </row>
    <row r="18" spans="1:89" ht="90.75" customHeight="1">
      <c r="A18" s="169" t="s">
        <v>240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52" t="s">
        <v>220</v>
      </c>
      <c r="AF18" s="152"/>
      <c r="AG18" s="152"/>
      <c r="AH18" s="152"/>
      <c r="AI18" s="152"/>
      <c r="AJ18" s="152"/>
      <c r="AK18" s="153" t="s">
        <v>241</v>
      </c>
      <c r="AL18" s="153"/>
      <c r="AM18" s="153"/>
      <c r="AN18" s="153"/>
      <c r="AO18" s="153"/>
      <c r="AP18" s="153"/>
      <c r="AQ18" s="153"/>
      <c r="AR18" s="153"/>
      <c r="AS18" s="153"/>
      <c r="AT18" s="155">
        <v>3000</v>
      </c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65">
        <v>3000</v>
      </c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1" t="s">
        <v>45</v>
      </c>
      <c r="BW18" s="161"/>
      <c r="BX18" s="161"/>
      <c r="BY18" s="161"/>
      <c r="BZ18" s="161"/>
      <c r="CA18" s="161"/>
      <c r="CB18" s="161"/>
      <c r="CC18" s="161"/>
      <c r="CD18" s="161"/>
      <c r="CE18" s="161"/>
      <c r="CF18" s="2"/>
      <c r="CG18" s="2"/>
      <c r="CH18" s="2"/>
      <c r="CI18" s="2"/>
      <c r="CJ18" s="2"/>
      <c r="CK18" s="2"/>
    </row>
    <row r="19" spans="1:89" ht="39" customHeight="1">
      <c r="A19" s="169" t="s">
        <v>242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52" t="s">
        <v>220</v>
      </c>
      <c r="AF19" s="152"/>
      <c r="AG19" s="152"/>
      <c r="AH19" s="152"/>
      <c r="AI19" s="152"/>
      <c r="AJ19" s="152"/>
      <c r="AK19" s="153" t="s">
        <v>243</v>
      </c>
      <c r="AL19" s="153"/>
      <c r="AM19" s="153"/>
      <c r="AN19" s="153"/>
      <c r="AO19" s="153"/>
      <c r="AP19" s="153"/>
      <c r="AQ19" s="153"/>
      <c r="AR19" s="153"/>
      <c r="AS19" s="153"/>
      <c r="AT19" s="155">
        <v>20000</v>
      </c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63">
        <v>20000</v>
      </c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70" t="s">
        <v>45</v>
      </c>
      <c r="BW19" s="170"/>
      <c r="BX19" s="170"/>
      <c r="BY19" s="170"/>
      <c r="BZ19" s="170"/>
      <c r="CA19" s="170"/>
      <c r="CB19" s="170"/>
      <c r="CC19" s="170"/>
      <c r="CD19" s="170"/>
      <c r="CE19" s="170"/>
      <c r="CF19" s="2"/>
      <c r="CG19" s="2"/>
      <c r="CH19" s="2"/>
      <c r="CI19" s="2"/>
      <c r="CJ19" s="2"/>
      <c r="CK19" s="2"/>
    </row>
    <row r="20" spans="1:89" ht="48" customHeight="1">
      <c r="A20" s="164" t="s">
        <v>244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52" t="s">
        <v>220</v>
      </c>
      <c r="AF20" s="152"/>
      <c r="AG20" s="152"/>
      <c r="AH20" s="152"/>
      <c r="AI20" s="152"/>
      <c r="AJ20" s="152"/>
      <c r="AK20" s="153" t="s">
        <v>245</v>
      </c>
      <c r="AL20" s="153"/>
      <c r="AM20" s="153"/>
      <c r="AN20" s="153"/>
      <c r="AO20" s="153"/>
      <c r="AP20" s="153"/>
      <c r="AQ20" s="153"/>
      <c r="AR20" s="153"/>
      <c r="AS20" s="153"/>
      <c r="AT20" s="171">
        <f>2203000+396600-200000</f>
        <v>2399600</v>
      </c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2">
        <v>2392982.88</v>
      </c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0">
        <f aca="true" t="shared" si="1" ref="BV20:BV21">AT20-BK20</f>
        <v>6617.120000000112</v>
      </c>
      <c r="BW20" s="170"/>
      <c r="BX20" s="170"/>
      <c r="BY20" s="170"/>
      <c r="BZ20" s="170"/>
      <c r="CA20" s="170"/>
      <c r="CB20" s="170"/>
      <c r="CC20" s="170"/>
      <c r="CD20" s="170"/>
      <c r="CE20" s="170"/>
      <c r="CF20" s="2"/>
      <c r="CG20" s="2"/>
      <c r="CH20" s="2"/>
      <c r="CI20" s="2"/>
      <c r="CJ20" s="2"/>
      <c r="CK20" s="2"/>
    </row>
    <row r="21" spans="1:89" ht="38.25" customHeight="1" hidden="1">
      <c r="A21" s="166" t="s">
        <v>246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52" t="s">
        <v>220</v>
      </c>
      <c r="AF21" s="152"/>
      <c r="AG21" s="152"/>
      <c r="AH21" s="152"/>
      <c r="AI21" s="152"/>
      <c r="AJ21" s="152"/>
      <c r="AK21" s="153" t="s">
        <v>247</v>
      </c>
      <c r="AL21" s="153"/>
      <c r="AM21" s="153"/>
      <c r="AN21" s="153"/>
      <c r="AO21" s="153"/>
      <c r="AP21" s="153"/>
      <c r="AQ21" s="153"/>
      <c r="AR21" s="153"/>
      <c r="AS21" s="153"/>
      <c r="AT21" s="155">
        <v>0</v>
      </c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63">
        <v>0</v>
      </c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70">
        <f t="shared" si="1"/>
        <v>0</v>
      </c>
      <c r="BW21" s="170"/>
      <c r="BX21" s="170"/>
      <c r="BY21" s="170"/>
      <c r="BZ21" s="170"/>
      <c r="CA21" s="170"/>
      <c r="CB21" s="170"/>
      <c r="CC21" s="170"/>
      <c r="CD21" s="170"/>
      <c r="CE21" s="170"/>
      <c r="CF21" s="2"/>
      <c r="CG21" s="2"/>
      <c r="CH21" s="2"/>
      <c r="CI21" s="2"/>
      <c r="CJ21" s="2"/>
      <c r="CK21" s="2"/>
    </row>
    <row r="22" spans="1:89" ht="36" customHeight="1" hidden="1">
      <c r="A22" s="166" t="s">
        <v>248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52" t="s">
        <v>220</v>
      </c>
      <c r="AF22" s="152"/>
      <c r="AG22" s="152"/>
      <c r="AH22" s="152"/>
      <c r="AI22" s="152"/>
      <c r="AJ22" s="152"/>
      <c r="AK22" s="153" t="s">
        <v>249</v>
      </c>
      <c r="AL22" s="153"/>
      <c r="AM22" s="153"/>
      <c r="AN22" s="153"/>
      <c r="AO22" s="153"/>
      <c r="AP22" s="153"/>
      <c r="AQ22" s="153"/>
      <c r="AR22" s="153"/>
      <c r="AS22" s="153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63" t="s">
        <v>45</v>
      </c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70">
        <f>AT22</f>
        <v>0</v>
      </c>
      <c r="BW22" s="170"/>
      <c r="BX22" s="170"/>
      <c r="BY22" s="170"/>
      <c r="BZ22" s="170"/>
      <c r="CA22" s="170"/>
      <c r="CB22" s="170"/>
      <c r="CC22" s="170"/>
      <c r="CD22" s="170"/>
      <c r="CE22" s="170"/>
      <c r="CF22" s="2"/>
      <c r="CG22" s="2"/>
      <c r="CH22" s="2"/>
      <c r="CI22" s="2"/>
      <c r="CJ22" s="2"/>
      <c r="CK22" s="2"/>
    </row>
    <row r="23" spans="1:89" ht="60.75" customHeight="1">
      <c r="A23" s="164" t="s">
        <v>250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59" t="s">
        <v>220</v>
      </c>
      <c r="AF23" s="159"/>
      <c r="AG23" s="159"/>
      <c r="AH23" s="159"/>
      <c r="AI23" s="159"/>
      <c r="AJ23" s="159"/>
      <c r="AK23" s="160" t="s">
        <v>251</v>
      </c>
      <c r="AL23" s="160"/>
      <c r="AM23" s="160"/>
      <c r="AN23" s="160"/>
      <c r="AO23" s="160"/>
      <c r="AP23" s="160"/>
      <c r="AQ23" s="160"/>
      <c r="AR23" s="160"/>
      <c r="AS23" s="160"/>
      <c r="AT23" s="155">
        <v>158617.53</v>
      </c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70">
        <v>158617.53</v>
      </c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61" t="s">
        <v>45</v>
      </c>
      <c r="BW23" s="161"/>
      <c r="BX23" s="161"/>
      <c r="BY23" s="161"/>
      <c r="BZ23" s="161"/>
      <c r="CA23" s="161"/>
      <c r="CB23" s="161"/>
      <c r="CC23" s="161"/>
      <c r="CD23" s="161"/>
      <c r="CE23" s="161"/>
      <c r="CF23" s="2"/>
      <c r="CG23" s="2"/>
      <c r="CH23" s="2"/>
      <c r="CI23" s="2"/>
      <c r="CJ23" s="2"/>
      <c r="CK23" s="2"/>
    </row>
    <row r="24" spans="1:89" ht="70.5" customHeight="1">
      <c r="A24" s="164" t="s">
        <v>252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59" t="s">
        <v>220</v>
      </c>
      <c r="AF24" s="159"/>
      <c r="AG24" s="159"/>
      <c r="AH24" s="159"/>
      <c r="AI24" s="159"/>
      <c r="AJ24" s="159"/>
      <c r="AK24" s="160" t="s">
        <v>253</v>
      </c>
      <c r="AL24" s="160"/>
      <c r="AM24" s="160"/>
      <c r="AN24" s="160"/>
      <c r="AO24" s="160"/>
      <c r="AP24" s="160"/>
      <c r="AQ24" s="160"/>
      <c r="AR24" s="160"/>
      <c r="AS24" s="160"/>
      <c r="AT24" s="155">
        <v>47902.49</v>
      </c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70">
        <v>47902.49</v>
      </c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61" t="s">
        <v>45</v>
      </c>
      <c r="BW24" s="161"/>
      <c r="BX24" s="161"/>
      <c r="BY24" s="161"/>
      <c r="BZ24" s="161"/>
      <c r="CA24" s="161"/>
      <c r="CB24" s="161"/>
      <c r="CC24" s="161"/>
      <c r="CD24" s="161"/>
      <c r="CE24" s="161"/>
      <c r="CF24" s="2"/>
      <c r="CG24" s="2"/>
      <c r="CH24" s="2"/>
      <c r="CI24" s="2"/>
      <c r="CJ24" s="2"/>
      <c r="CK24" s="2"/>
    </row>
    <row r="25" spans="1:89" ht="59.25" customHeight="1">
      <c r="A25" s="166" t="s">
        <v>254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59" t="s">
        <v>220</v>
      </c>
      <c r="AF25" s="159"/>
      <c r="AG25" s="159"/>
      <c r="AH25" s="159"/>
      <c r="AI25" s="159"/>
      <c r="AJ25" s="159"/>
      <c r="AK25" s="160" t="s">
        <v>255</v>
      </c>
      <c r="AL25" s="160"/>
      <c r="AM25" s="160"/>
      <c r="AN25" s="160"/>
      <c r="AO25" s="160"/>
      <c r="AP25" s="160"/>
      <c r="AQ25" s="160"/>
      <c r="AR25" s="160"/>
      <c r="AS25" s="160"/>
      <c r="AT25" s="173">
        <v>24579.98</v>
      </c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4">
        <v>24579.98</v>
      </c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61" t="s">
        <v>45</v>
      </c>
      <c r="BW25" s="161"/>
      <c r="BX25" s="161"/>
      <c r="BY25" s="161"/>
      <c r="BZ25" s="161"/>
      <c r="CA25" s="161"/>
      <c r="CB25" s="161"/>
      <c r="CC25" s="161"/>
      <c r="CD25" s="161"/>
      <c r="CE25" s="161"/>
      <c r="CF25" s="2"/>
      <c r="CG25" s="2"/>
      <c r="CH25" s="2"/>
      <c r="CI25" s="2"/>
      <c r="CJ25" s="2"/>
      <c r="CK25" s="2"/>
    </row>
    <row r="26" spans="1:89" ht="59.25" customHeight="1">
      <c r="A26" s="175" t="s">
        <v>256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59" t="s">
        <v>220</v>
      </c>
      <c r="AF26" s="159"/>
      <c r="AG26" s="159"/>
      <c r="AH26" s="159"/>
      <c r="AI26" s="159"/>
      <c r="AJ26" s="159"/>
      <c r="AK26" s="160" t="s">
        <v>257</v>
      </c>
      <c r="AL26" s="160"/>
      <c r="AM26" s="160"/>
      <c r="AN26" s="160"/>
      <c r="AO26" s="160"/>
      <c r="AP26" s="160"/>
      <c r="AQ26" s="160"/>
      <c r="AR26" s="160"/>
      <c r="AS26" s="160"/>
      <c r="AT26" s="163">
        <v>5000</v>
      </c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1" t="s">
        <v>45</v>
      </c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>
        <f aca="true" t="shared" si="2" ref="BV26:BV28">AT26</f>
        <v>5000</v>
      </c>
      <c r="BW26" s="161"/>
      <c r="BX26" s="161"/>
      <c r="BY26" s="161"/>
      <c r="BZ26" s="161"/>
      <c r="CA26" s="161"/>
      <c r="CB26" s="161"/>
      <c r="CC26" s="161"/>
      <c r="CD26" s="161"/>
      <c r="CE26" s="161"/>
      <c r="CF26" s="2"/>
      <c r="CG26" s="2"/>
      <c r="CH26" s="2"/>
      <c r="CI26" s="2"/>
      <c r="CJ26" s="2"/>
      <c r="CK26" s="2"/>
    </row>
    <row r="27" spans="1:89" ht="48" customHeight="1">
      <c r="A27" s="176" t="s">
        <v>258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59" t="s">
        <v>220</v>
      </c>
      <c r="AF27" s="159"/>
      <c r="AG27" s="159"/>
      <c r="AH27" s="159"/>
      <c r="AI27" s="159"/>
      <c r="AJ27" s="159"/>
      <c r="AK27" s="160" t="s">
        <v>259</v>
      </c>
      <c r="AL27" s="160"/>
      <c r="AM27" s="160"/>
      <c r="AN27" s="160"/>
      <c r="AO27" s="160"/>
      <c r="AP27" s="160"/>
      <c r="AQ27" s="160"/>
      <c r="AR27" s="160"/>
      <c r="AS27" s="160"/>
      <c r="AT27" s="163">
        <v>5000</v>
      </c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1" t="s">
        <v>45</v>
      </c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>
        <f t="shared" si="2"/>
        <v>5000</v>
      </c>
      <c r="BW27" s="161"/>
      <c r="BX27" s="161"/>
      <c r="BY27" s="161"/>
      <c r="BZ27" s="161"/>
      <c r="CA27" s="161"/>
      <c r="CB27" s="161"/>
      <c r="CC27" s="161"/>
      <c r="CD27" s="161"/>
      <c r="CE27" s="161"/>
      <c r="CF27" s="2"/>
      <c r="CG27" s="2"/>
      <c r="CH27" s="2"/>
      <c r="CI27" s="2"/>
      <c r="CJ27" s="2"/>
      <c r="CK27" s="2"/>
    </row>
    <row r="28" spans="1:89" ht="59.25" customHeight="1">
      <c r="A28" s="177" t="s">
        <v>260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8" t="s">
        <v>220</v>
      </c>
      <c r="AF28" s="178"/>
      <c r="AG28" s="178"/>
      <c r="AH28" s="178"/>
      <c r="AI28" s="178"/>
      <c r="AJ28" s="178"/>
      <c r="AK28" s="179" t="s">
        <v>261</v>
      </c>
      <c r="AL28" s="179"/>
      <c r="AM28" s="179"/>
      <c r="AN28" s="179"/>
      <c r="AO28" s="179"/>
      <c r="AP28" s="179"/>
      <c r="AQ28" s="179"/>
      <c r="AR28" s="179"/>
      <c r="AS28" s="179"/>
      <c r="AT28" s="163">
        <v>5000</v>
      </c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1" t="s">
        <v>45</v>
      </c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>
        <f t="shared" si="2"/>
        <v>5000</v>
      </c>
      <c r="BW28" s="161"/>
      <c r="BX28" s="161"/>
      <c r="BY28" s="161"/>
      <c r="BZ28" s="161"/>
      <c r="CA28" s="161"/>
      <c r="CB28" s="161"/>
      <c r="CC28" s="161"/>
      <c r="CD28" s="161"/>
      <c r="CE28" s="161"/>
      <c r="CF28" s="2"/>
      <c r="CG28" s="2"/>
      <c r="CH28" s="2"/>
      <c r="CI28" s="2"/>
      <c r="CJ28" s="2"/>
      <c r="CK28" s="2"/>
    </row>
    <row r="29" spans="1:89" ht="48" customHeight="1">
      <c r="A29" s="180" t="s">
        <v>262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59" t="s">
        <v>220</v>
      </c>
      <c r="AF29" s="159"/>
      <c r="AG29" s="159"/>
      <c r="AH29" s="159"/>
      <c r="AI29" s="159"/>
      <c r="AJ29" s="159"/>
      <c r="AK29" s="160" t="s">
        <v>263</v>
      </c>
      <c r="AL29" s="160"/>
      <c r="AM29" s="160"/>
      <c r="AN29" s="160"/>
      <c r="AO29" s="160"/>
      <c r="AP29" s="160"/>
      <c r="AQ29" s="160"/>
      <c r="AR29" s="160"/>
      <c r="AS29" s="160"/>
      <c r="AT29" s="155">
        <v>5000</v>
      </c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67">
        <v>5000</v>
      </c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1" t="s">
        <v>45</v>
      </c>
      <c r="BW29" s="161"/>
      <c r="BX29" s="161"/>
      <c r="BY29" s="161"/>
      <c r="BZ29" s="161"/>
      <c r="CA29" s="161"/>
      <c r="CB29" s="161"/>
      <c r="CC29" s="161"/>
      <c r="CD29" s="161"/>
      <c r="CE29" s="161"/>
      <c r="CF29" s="2"/>
      <c r="CG29" s="2"/>
      <c r="CH29" s="2"/>
      <c r="CI29" s="2"/>
      <c r="CJ29" s="2"/>
      <c r="CK29" s="2"/>
    </row>
    <row r="30" spans="1:89" ht="48" customHeight="1">
      <c r="A30" s="175" t="s">
        <v>264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59" t="s">
        <v>220</v>
      </c>
      <c r="AF30" s="159"/>
      <c r="AG30" s="159"/>
      <c r="AH30" s="159"/>
      <c r="AI30" s="159"/>
      <c r="AJ30" s="159"/>
      <c r="AK30" s="160" t="s">
        <v>265</v>
      </c>
      <c r="AL30" s="160"/>
      <c r="AM30" s="160"/>
      <c r="AN30" s="160"/>
      <c r="AO30" s="160"/>
      <c r="AP30" s="160"/>
      <c r="AQ30" s="160"/>
      <c r="AR30" s="160"/>
      <c r="AS30" s="160"/>
      <c r="AT30" s="163">
        <f>750000+45000</f>
        <v>795000</v>
      </c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70">
        <v>775835.15</v>
      </c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61">
        <f aca="true" t="shared" si="3" ref="BV30:BV35">AT30-BK30</f>
        <v>19164.849999999977</v>
      </c>
      <c r="BW30" s="161"/>
      <c r="BX30" s="161"/>
      <c r="BY30" s="161"/>
      <c r="BZ30" s="161"/>
      <c r="CA30" s="161"/>
      <c r="CB30" s="161"/>
      <c r="CC30" s="161"/>
      <c r="CD30" s="161"/>
      <c r="CE30" s="161"/>
      <c r="CF30" s="2"/>
      <c r="CG30" s="2"/>
      <c r="CH30" s="2"/>
      <c r="CI30" s="2"/>
      <c r="CJ30" s="2"/>
      <c r="CK30" s="2"/>
    </row>
    <row r="31" spans="1:89" ht="48" customHeight="1">
      <c r="A31" s="175" t="s">
        <v>266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59" t="s">
        <v>220</v>
      </c>
      <c r="AF31" s="159"/>
      <c r="AG31" s="159"/>
      <c r="AH31" s="159"/>
      <c r="AI31" s="159"/>
      <c r="AJ31" s="159"/>
      <c r="AK31" s="160" t="s">
        <v>267</v>
      </c>
      <c r="AL31" s="160"/>
      <c r="AM31" s="160"/>
      <c r="AN31" s="160"/>
      <c r="AO31" s="160"/>
      <c r="AP31" s="160"/>
      <c r="AQ31" s="160"/>
      <c r="AR31" s="160"/>
      <c r="AS31" s="160"/>
      <c r="AT31" s="155">
        <f>225000+225000</f>
        <v>450000</v>
      </c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70">
        <v>449065</v>
      </c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61">
        <f t="shared" si="3"/>
        <v>935</v>
      </c>
      <c r="BW31" s="161"/>
      <c r="BX31" s="161"/>
      <c r="BY31" s="161"/>
      <c r="BZ31" s="161"/>
      <c r="CA31" s="161"/>
      <c r="CB31" s="161"/>
      <c r="CC31" s="161"/>
      <c r="CD31" s="161"/>
      <c r="CE31" s="161"/>
      <c r="CF31" s="2"/>
      <c r="CG31" s="2"/>
      <c r="CH31" s="2"/>
      <c r="CI31" s="2"/>
      <c r="CJ31" s="2"/>
      <c r="CK31" s="2"/>
    </row>
    <row r="32" spans="1:89" ht="48" customHeight="1">
      <c r="A32" s="175" t="s">
        <v>268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59" t="s">
        <v>220</v>
      </c>
      <c r="AF32" s="159"/>
      <c r="AG32" s="159"/>
      <c r="AH32" s="159"/>
      <c r="AI32" s="159"/>
      <c r="AJ32" s="159"/>
      <c r="AK32" s="160" t="s">
        <v>269</v>
      </c>
      <c r="AL32" s="160"/>
      <c r="AM32" s="160"/>
      <c r="AN32" s="160"/>
      <c r="AO32" s="160"/>
      <c r="AP32" s="160"/>
      <c r="AQ32" s="160"/>
      <c r="AR32" s="160"/>
      <c r="AS32" s="160"/>
      <c r="AT32" s="171">
        <f>2471106.85-270000-398600</f>
        <v>1802506.85</v>
      </c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0">
        <v>1705131</v>
      </c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>
        <f t="shared" si="3"/>
        <v>97375.8500000001</v>
      </c>
      <c r="BW32" s="170"/>
      <c r="BX32" s="170"/>
      <c r="BY32" s="170"/>
      <c r="BZ32" s="170"/>
      <c r="CA32" s="170"/>
      <c r="CB32" s="170"/>
      <c r="CC32" s="170"/>
      <c r="CD32" s="170"/>
      <c r="CE32" s="170"/>
      <c r="CF32" s="2"/>
      <c r="CG32" s="2"/>
      <c r="CH32" s="2"/>
      <c r="CI32" s="2"/>
      <c r="CJ32" s="2"/>
      <c r="CK32" s="2"/>
    </row>
    <row r="33" spans="1:89" ht="48" customHeight="1">
      <c r="A33" s="181" t="s">
        <v>270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59" t="s">
        <v>220</v>
      </c>
      <c r="AF33" s="159"/>
      <c r="AG33" s="159"/>
      <c r="AH33" s="159"/>
      <c r="AI33" s="159"/>
      <c r="AJ33" s="159"/>
      <c r="AK33" s="160" t="s">
        <v>271</v>
      </c>
      <c r="AL33" s="160"/>
      <c r="AM33" s="160"/>
      <c r="AN33" s="160"/>
      <c r="AO33" s="160"/>
      <c r="AP33" s="160"/>
      <c r="AQ33" s="160"/>
      <c r="AR33" s="160"/>
      <c r="AS33" s="160"/>
      <c r="AT33" s="163">
        <v>35000</v>
      </c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70">
        <v>33000</v>
      </c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>
        <f t="shared" si="3"/>
        <v>2000</v>
      </c>
      <c r="BW33" s="170"/>
      <c r="BX33" s="170"/>
      <c r="BY33" s="170"/>
      <c r="BZ33" s="170"/>
      <c r="CA33" s="170"/>
      <c r="CB33" s="170"/>
      <c r="CC33" s="170"/>
      <c r="CD33" s="170"/>
      <c r="CE33" s="170"/>
      <c r="CF33" s="2"/>
      <c r="CG33" s="2"/>
      <c r="CH33" s="2"/>
      <c r="CI33" s="2"/>
      <c r="CJ33" s="2"/>
      <c r="CK33" s="2"/>
    </row>
    <row r="34" spans="1:89" ht="70.5" customHeight="1">
      <c r="A34" s="182" t="s">
        <v>272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59" t="s">
        <v>220</v>
      </c>
      <c r="AF34" s="159"/>
      <c r="AG34" s="159"/>
      <c r="AH34" s="159"/>
      <c r="AI34" s="159"/>
      <c r="AJ34" s="159"/>
      <c r="AK34" s="160" t="s">
        <v>273</v>
      </c>
      <c r="AL34" s="160"/>
      <c r="AM34" s="160"/>
      <c r="AN34" s="160"/>
      <c r="AO34" s="160"/>
      <c r="AP34" s="160"/>
      <c r="AQ34" s="160"/>
      <c r="AR34" s="160"/>
      <c r="AS34" s="160"/>
      <c r="AT34" s="163">
        <v>50000</v>
      </c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8">
        <v>49942</v>
      </c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70">
        <f t="shared" si="3"/>
        <v>58</v>
      </c>
      <c r="BW34" s="170"/>
      <c r="BX34" s="170"/>
      <c r="BY34" s="170"/>
      <c r="BZ34" s="170"/>
      <c r="CA34" s="170"/>
      <c r="CB34" s="170"/>
      <c r="CC34" s="170"/>
      <c r="CD34" s="170"/>
      <c r="CE34" s="170"/>
      <c r="CF34" s="2"/>
      <c r="CG34" s="2"/>
      <c r="CH34" s="2"/>
      <c r="CI34" s="2"/>
      <c r="CJ34" s="2"/>
      <c r="CK34" s="2"/>
    </row>
    <row r="35" spans="1:89" ht="48" customHeight="1">
      <c r="A35" s="181" t="s">
        <v>274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59" t="s">
        <v>220</v>
      </c>
      <c r="AF35" s="159"/>
      <c r="AG35" s="159"/>
      <c r="AH35" s="159"/>
      <c r="AI35" s="159"/>
      <c r="AJ35" s="159"/>
      <c r="AK35" s="160" t="s">
        <v>275</v>
      </c>
      <c r="AL35" s="160"/>
      <c r="AM35" s="160"/>
      <c r="AN35" s="160"/>
      <c r="AO35" s="160"/>
      <c r="AP35" s="160"/>
      <c r="AQ35" s="160"/>
      <c r="AR35" s="160"/>
      <c r="AS35" s="160"/>
      <c r="AT35" s="163">
        <v>1123400</v>
      </c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70">
        <v>1076511.11</v>
      </c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>
        <f t="shared" si="3"/>
        <v>46888.8899999999</v>
      </c>
      <c r="BW35" s="170"/>
      <c r="BX35" s="170"/>
      <c r="BY35" s="170"/>
      <c r="BZ35" s="170"/>
      <c r="CA35" s="170"/>
      <c r="CB35" s="170"/>
      <c r="CC35" s="170"/>
      <c r="CD35" s="170"/>
      <c r="CE35" s="170"/>
      <c r="CF35" s="2"/>
      <c r="CG35" s="2"/>
      <c r="CH35" s="2"/>
      <c r="CI35" s="2"/>
      <c r="CJ35" s="2"/>
      <c r="CK35" s="2"/>
    </row>
    <row r="36" spans="1:89" ht="59.25" customHeight="1">
      <c r="A36" s="175" t="s">
        <v>276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59" t="s">
        <v>220</v>
      </c>
      <c r="AF36" s="159"/>
      <c r="AG36" s="159"/>
      <c r="AH36" s="159"/>
      <c r="AI36" s="159"/>
      <c r="AJ36" s="159"/>
      <c r="AK36" s="160" t="s">
        <v>277</v>
      </c>
      <c r="AL36" s="160"/>
      <c r="AM36" s="160"/>
      <c r="AN36" s="160"/>
      <c r="AO36" s="160"/>
      <c r="AP36" s="160"/>
      <c r="AQ36" s="160"/>
      <c r="AR36" s="160"/>
      <c r="AS36" s="160"/>
      <c r="AT36" s="165">
        <v>50000</v>
      </c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1" t="s">
        <v>45</v>
      </c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>
        <f>AT36</f>
        <v>50000</v>
      </c>
      <c r="BW36" s="161"/>
      <c r="BX36" s="161"/>
      <c r="BY36" s="161"/>
      <c r="BZ36" s="161"/>
      <c r="CA36" s="161"/>
      <c r="CB36" s="161"/>
      <c r="CC36" s="161"/>
      <c r="CD36" s="161"/>
      <c r="CE36" s="161"/>
      <c r="CF36" s="2"/>
      <c r="CG36" s="2"/>
      <c r="CH36" s="2"/>
      <c r="CI36" s="2"/>
      <c r="CJ36" s="2"/>
      <c r="CK36" s="2"/>
    </row>
    <row r="37" spans="1:89" ht="59.25" customHeight="1">
      <c r="A37" s="176" t="s">
        <v>278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59" t="s">
        <v>220</v>
      </c>
      <c r="AF37" s="159"/>
      <c r="AG37" s="159"/>
      <c r="AH37" s="159"/>
      <c r="AI37" s="159"/>
      <c r="AJ37" s="159"/>
      <c r="AK37" s="160" t="s">
        <v>279</v>
      </c>
      <c r="AL37" s="160"/>
      <c r="AM37" s="160"/>
      <c r="AN37" s="160"/>
      <c r="AO37" s="160"/>
      <c r="AP37" s="160"/>
      <c r="AQ37" s="160"/>
      <c r="AR37" s="160"/>
      <c r="AS37" s="160"/>
      <c r="AT37" s="163">
        <v>30000</v>
      </c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70">
        <v>14447.3</v>
      </c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61">
        <f aca="true" t="shared" si="4" ref="BV37:BV38">AT37-BK37</f>
        <v>15552.7</v>
      </c>
      <c r="BW37" s="161"/>
      <c r="BX37" s="161"/>
      <c r="BY37" s="161"/>
      <c r="BZ37" s="161"/>
      <c r="CA37" s="161"/>
      <c r="CB37" s="161"/>
      <c r="CC37" s="161"/>
      <c r="CD37" s="161"/>
      <c r="CE37" s="161"/>
      <c r="CF37" s="2"/>
      <c r="CG37" s="2"/>
      <c r="CH37" s="2"/>
      <c r="CI37" s="2"/>
      <c r="CJ37" s="2"/>
      <c r="CK37" s="2"/>
    </row>
    <row r="38" spans="1:89" ht="70.5" customHeight="1">
      <c r="A38" s="175" t="s">
        <v>280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59" t="s">
        <v>220</v>
      </c>
      <c r="AF38" s="159"/>
      <c r="AG38" s="159"/>
      <c r="AH38" s="159"/>
      <c r="AI38" s="159"/>
      <c r="AJ38" s="159"/>
      <c r="AK38" s="160" t="s">
        <v>281</v>
      </c>
      <c r="AL38" s="160"/>
      <c r="AM38" s="160"/>
      <c r="AN38" s="160"/>
      <c r="AO38" s="160"/>
      <c r="AP38" s="160"/>
      <c r="AQ38" s="160"/>
      <c r="AR38" s="160"/>
      <c r="AS38" s="160"/>
      <c r="AT38" s="163">
        <v>3710400</v>
      </c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1">
        <v>3710363.48</v>
      </c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>
        <f t="shared" si="4"/>
        <v>36.52000000001863</v>
      </c>
      <c r="BW38" s="161"/>
      <c r="BX38" s="161"/>
      <c r="BY38" s="161"/>
      <c r="BZ38" s="161"/>
      <c r="CA38" s="161"/>
      <c r="CB38" s="161"/>
      <c r="CC38" s="161"/>
      <c r="CD38" s="161"/>
      <c r="CE38" s="161"/>
      <c r="CF38" s="2"/>
      <c r="CG38" s="2"/>
      <c r="CH38" s="2"/>
      <c r="CI38" s="2"/>
      <c r="CJ38" s="2"/>
      <c r="CK38" s="2"/>
    </row>
    <row r="39" spans="1:89" ht="126" customHeight="1" hidden="1">
      <c r="A39" s="164" t="s">
        <v>282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59" t="s">
        <v>220</v>
      </c>
      <c r="AF39" s="159"/>
      <c r="AG39" s="159"/>
      <c r="AH39" s="159"/>
      <c r="AI39" s="159"/>
      <c r="AJ39" s="159"/>
      <c r="AK39" s="160" t="s">
        <v>283</v>
      </c>
      <c r="AL39" s="160"/>
      <c r="AM39" s="160"/>
      <c r="AN39" s="160"/>
      <c r="AO39" s="160"/>
      <c r="AP39" s="160"/>
      <c r="AQ39" s="160"/>
      <c r="AR39" s="160"/>
      <c r="AS39" s="160"/>
      <c r="AT39" s="155">
        <v>0</v>
      </c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61">
        <v>74000</v>
      </c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 t="s">
        <v>45</v>
      </c>
      <c r="BW39" s="161"/>
      <c r="BX39" s="161"/>
      <c r="BY39" s="161"/>
      <c r="BZ39" s="161"/>
      <c r="CA39" s="161"/>
      <c r="CB39" s="161"/>
      <c r="CC39" s="161"/>
      <c r="CD39" s="161"/>
      <c r="CE39" s="161"/>
      <c r="CF39" s="2"/>
      <c r="CG39" s="2"/>
      <c r="CH39" s="2"/>
      <c r="CI39" s="2"/>
      <c r="CJ39" s="2"/>
      <c r="CK39" s="2"/>
    </row>
    <row r="40" spans="1:89" ht="83.25" customHeight="1" hidden="1">
      <c r="A40" s="164" t="s">
        <v>284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59" t="s">
        <v>220</v>
      </c>
      <c r="AF40" s="159"/>
      <c r="AG40" s="159"/>
      <c r="AH40" s="159"/>
      <c r="AI40" s="159"/>
      <c r="AJ40" s="159"/>
      <c r="AK40" s="160" t="s">
        <v>285</v>
      </c>
      <c r="AL40" s="160"/>
      <c r="AM40" s="160"/>
      <c r="AN40" s="160"/>
      <c r="AO40" s="160"/>
      <c r="AP40" s="160"/>
      <c r="AQ40" s="160"/>
      <c r="AR40" s="160"/>
      <c r="AS40" s="160"/>
      <c r="AT40" s="161">
        <v>0</v>
      </c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70">
        <v>15100</v>
      </c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61" t="s">
        <v>45</v>
      </c>
      <c r="BW40" s="161"/>
      <c r="BX40" s="161"/>
      <c r="BY40" s="161"/>
      <c r="BZ40" s="161"/>
      <c r="CA40" s="161"/>
      <c r="CB40" s="161"/>
      <c r="CC40" s="161"/>
      <c r="CD40" s="161"/>
      <c r="CE40" s="161"/>
      <c r="CF40" s="2"/>
      <c r="CG40" s="2"/>
      <c r="CH40" s="2"/>
      <c r="CI40" s="2"/>
      <c r="CJ40" s="2"/>
      <c r="CK40" s="2"/>
    </row>
    <row r="41" spans="1:89" ht="59.25" customHeight="1">
      <c r="A41" s="164" t="s">
        <v>286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59" t="s">
        <v>220</v>
      </c>
      <c r="AF41" s="159"/>
      <c r="AG41" s="159"/>
      <c r="AH41" s="159"/>
      <c r="AI41" s="159"/>
      <c r="AJ41" s="159"/>
      <c r="AK41" s="160" t="s">
        <v>287</v>
      </c>
      <c r="AL41" s="160"/>
      <c r="AM41" s="160"/>
      <c r="AN41" s="160"/>
      <c r="AO41" s="160"/>
      <c r="AP41" s="160"/>
      <c r="AQ41" s="160"/>
      <c r="AR41" s="160"/>
      <c r="AS41" s="160"/>
      <c r="AT41" s="168">
        <v>139000</v>
      </c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>
        <v>139000</v>
      </c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1" t="s">
        <v>45</v>
      </c>
      <c r="BW41" s="161"/>
      <c r="BX41" s="161"/>
      <c r="BY41" s="161"/>
      <c r="BZ41" s="161"/>
      <c r="CA41" s="161"/>
      <c r="CB41" s="161"/>
      <c r="CC41" s="161"/>
      <c r="CD41" s="161"/>
      <c r="CE41" s="161"/>
      <c r="CF41" s="2"/>
      <c r="CG41" s="2"/>
      <c r="CH41" s="2"/>
      <c r="CI41" s="2"/>
      <c r="CJ41" s="2"/>
      <c r="CK41" s="2"/>
    </row>
    <row r="42" spans="1:89" ht="81.75" customHeight="1">
      <c r="A42" s="176" t="s">
        <v>288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59" t="s">
        <v>220</v>
      </c>
      <c r="AF42" s="159"/>
      <c r="AG42" s="159"/>
      <c r="AH42" s="159"/>
      <c r="AI42" s="159"/>
      <c r="AJ42" s="159"/>
      <c r="AK42" s="160" t="s">
        <v>289</v>
      </c>
      <c r="AL42" s="160"/>
      <c r="AM42" s="160"/>
      <c r="AN42" s="160"/>
      <c r="AO42" s="160"/>
      <c r="AP42" s="160"/>
      <c r="AQ42" s="160"/>
      <c r="AR42" s="160"/>
      <c r="AS42" s="160"/>
      <c r="AT42" s="161">
        <v>93000</v>
      </c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70">
        <v>92655.81</v>
      </c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61">
        <f>AT42-BK42</f>
        <v>344.1900000000023</v>
      </c>
      <c r="BW42" s="161"/>
      <c r="BX42" s="161"/>
      <c r="BY42" s="161"/>
      <c r="BZ42" s="161"/>
      <c r="CA42" s="161"/>
      <c r="CB42" s="161"/>
      <c r="CC42" s="161"/>
      <c r="CD42" s="161"/>
      <c r="CE42" s="161"/>
      <c r="CF42" s="2"/>
      <c r="CG42" s="2"/>
      <c r="CH42" s="2"/>
      <c r="CI42" s="2"/>
      <c r="CJ42" s="2"/>
      <c r="CK42" s="2"/>
    </row>
    <row r="43" spans="1:89" ht="48" customHeight="1">
      <c r="A43" s="175" t="s">
        <v>290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59" t="s">
        <v>220</v>
      </c>
      <c r="AF43" s="159"/>
      <c r="AG43" s="159"/>
      <c r="AH43" s="159"/>
      <c r="AI43" s="159"/>
      <c r="AJ43" s="159"/>
      <c r="AK43" s="160" t="s">
        <v>291</v>
      </c>
      <c r="AL43" s="160"/>
      <c r="AM43" s="160"/>
      <c r="AN43" s="160"/>
      <c r="AO43" s="160"/>
      <c r="AP43" s="160"/>
      <c r="AQ43" s="160"/>
      <c r="AR43" s="160"/>
      <c r="AS43" s="160"/>
      <c r="AT43" s="161">
        <v>15000</v>
      </c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 t="s">
        <v>45</v>
      </c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>
        <f>AT43</f>
        <v>15000</v>
      </c>
      <c r="BW43" s="161"/>
      <c r="BX43" s="161"/>
      <c r="BY43" s="161"/>
      <c r="BZ43" s="161"/>
      <c r="CA43" s="161"/>
      <c r="CB43" s="161"/>
      <c r="CC43" s="161"/>
      <c r="CD43" s="161"/>
      <c r="CE43" s="161"/>
      <c r="CF43" s="2"/>
      <c r="CG43" s="2"/>
      <c r="CH43" s="2"/>
      <c r="CI43" s="2"/>
      <c r="CJ43" s="2"/>
      <c r="CK43" s="2"/>
    </row>
    <row r="44" spans="1:89" ht="59.25" customHeight="1">
      <c r="A44" s="175" t="s">
        <v>292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59" t="s">
        <v>220</v>
      </c>
      <c r="AF44" s="159"/>
      <c r="AG44" s="159"/>
      <c r="AH44" s="159"/>
      <c r="AI44" s="159"/>
      <c r="AJ44" s="159"/>
      <c r="AK44" s="153" t="s">
        <v>293</v>
      </c>
      <c r="AL44" s="153"/>
      <c r="AM44" s="153"/>
      <c r="AN44" s="153"/>
      <c r="AO44" s="153"/>
      <c r="AP44" s="153"/>
      <c r="AQ44" s="153"/>
      <c r="AR44" s="153"/>
      <c r="AS44" s="153"/>
      <c r="AT44" s="163">
        <v>85000</v>
      </c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70">
        <v>83130</v>
      </c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61">
        <f>AT44-BK44</f>
        <v>1870</v>
      </c>
      <c r="BW44" s="161"/>
      <c r="BX44" s="161"/>
      <c r="BY44" s="161"/>
      <c r="BZ44" s="161"/>
      <c r="CA44" s="161"/>
      <c r="CB44" s="161"/>
      <c r="CC44" s="161"/>
      <c r="CD44" s="161"/>
      <c r="CE44" s="161"/>
      <c r="CF44" s="2"/>
      <c r="CG44" s="2"/>
      <c r="CH44" s="2"/>
      <c r="CI44" s="2"/>
      <c r="CJ44" s="2"/>
      <c r="CK44" s="2"/>
    </row>
    <row r="45" spans="1:89" ht="48" customHeight="1">
      <c r="A45" s="183" t="s">
        <v>294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52" t="s">
        <v>220</v>
      </c>
      <c r="AF45" s="152"/>
      <c r="AG45" s="152"/>
      <c r="AH45" s="152"/>
      <c r="AI45" s="152"/>
      <c r="AJ45" s="152"/>
      <c r="AK45" s="153" t="s">
        <v>295</v>
      </c>
      <c r="AL45" s="153"/>
      <c r="AM45" s="153"/>
      <c r="AN45" s="153"/>
      <c r="AO45" s="153"/>
      <c r="AP45" s="153"/>
      <c r="AQ45" s="153"/>
      <c r="AR45" s="153"/>
      <c r="AS45" s="153"/>
      <c r="AT45" s="163">
        <v>60900</v>
      </c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84">
        <v>60900</v>
      </c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55" t="s">
        <v>45</v>
      </c>
      <c r="BW45" s="155"/>
      <c r="BX45" s="155"/>
      <c r="BY45" s="155"/>
      <c r="BZ45" s="155"/>
      <c r="CA45" s="155"/>
      <c r="CB45" s="155"/>
      <c r="CC45" s="155"/>
      <c r="CD45" s="155"/>
      <c r="CE45" s="155"/>
      <c r="CF45" s="185"/>
      <c r="CG45" s="185"/>
      <c r="CH45" s="185"/>
      <c r="CI45" s="185"/>
      <c r="CJ45" s="185"/>
      <c r="CK45" s="185"/>
    </row>
    <row r="46" spans="1:89" ht="15" customHeight="1">
      <c r="A46" s="186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8"/>
      <c r="AE46" s="189"/>
      <c r="AF46" s="189"/>
      <c r="AG46" s="189"/>
      <c r="AH46" s="189"/>
      <c r="AI46" s="189"/>
      <c r="AJ46" s="189"/>
      <c r="AK46" s="190"/>
      <c r="AL46" s="190"/>
      <c r="AM46" s="190"/>
      <c r="AN46" s="190"/>
      <c r="AO46" s="190"/>
      <c r="AP46" s="190"/>
      <c r="AQ46" s="190"/>
      <c r="AR46" s="190"/>
      <c r="AS46" s="190"/>
      <c r="AT46" s="191"/>
      <c r="AU46" s="191"/>
      <c r="AV46" s="191"/>
      <c r="AW46" s="191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1"/>
      <c r="BJ46" s="191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2"/>
      <c r="CG46" s="2"/>
      <c r="CH46" s="2"/>
      <c r="CI46" s="2"/>
      <c r="CJ46" s="2"/>
      <c r="CK46" s="2"/>
    </row>
    <row r="47" spans="1:89" ht="23.25" customHeight="1">
      <c r="A47" s="195" t="s">
        <v>296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6" t="s">
        <v>297</v>
      </c>
      <c r="AF47" s="196"/>
      <c r="AG47" s="196"/>
      <c r="AH47" s="196"/>
      <c r="AI47" s="196"/>
      <c r="AJ47" s="196"/>
      <c r="AK47" s="197" t="s">
        <v>33</v>
      </c>
      <c r="AL47" s="197"/>
      <c r="AM47" s="197"/>
      <c r="AN47" s="197"/>
      <c r="AO47" s="197"/>
      <c r="AP47" s="197"/>
      <c r="AQ47" s="197"/>
      <c r="AR47" s="197"/>
      <c r="AS47" s="197"/>
      <c r="AT47" s="198">
        <f>стр1!BB13-AT6</f>
        <v>-1321106.8499999996</v>
      </c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9">
        <f>стр1!BX13-стр2!BK6</f>
        <v>-573030.2100000028</v>
      </c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200" t="s">
        <v>33</v>
      </c>
      <c r="BW47" s="200"/>
      <c r="BX47" s="200"/>
      <c r="BY47" s="200"/>
      <c r="BZ47" s="200"/>
      <c r="CA47" s="200"/>
      <c r="CB47" s="200"/>
      <c r="CC47" s="200"/>
      <c r="CD47" s="200"/>
      <c r="CE47" s="200"/>
      <c r="CF47" s="2"/>
      <c r="CG47" s="2"/>
      <c r="CH47" s="2"/>
      <c r="CI47" s="2"/>
      <c r="CJ47" s="2"/>
      <c r="CK47" s="2"/>
    </row>
  </sheetData>
  <sheetProtection selectLockedCells="1" selectUnlockedCells="1"/>
  <mergeCells count="260">
    <mergeCell ref="A2:CE2"/>
    <mergeCell ref="A4:AD4"/>
    <mergeCell ref="AE4:AJ4"/>
    <mergeCell ref="AK4:AS4"/>
    <mergeCell ref="AT4:BJ4"/>
    <mergeCell ref="BK4:BU4"/>
    <mergeCell ref="BV4:CE4"/>
    <mergeCell ref="A5:AD5"/>
    <mergeCell ref="AE5:AJ5"/>
    <mergeCell ref="AK5:AS5"/>
    <mergeCell ref="AT5:BJ5"/>
    <mergeCell ref="BK5:BU5"/>
    <mergeCell ref="BV5:CE5"/>
    <mergeCell ref="B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A9:AD9"/>
    <mergeCell ref="AE9:AJ9"/>
    <mergeCell ref="AK9:AS9"/>
    <mergeCell ref="AT9:BJ9"/>
    <mergeCell ref="BK9:BU9"/>
    <mergeCell ref="BV9:CE9"/>
    <mergeCell ref="A10:AD10"/>
    <mergeCell ref="AE10:AJ10"/>
    <mergeCell ref="AK10:AS10"/>
    <mergeCell ref="AT10:BJ10"/>
    <mergeCell ref="BK10:BU10"/>
    <mergeCell ref="BV10:CE10"/>
    <mergeCell ref="A11:AD11"/>
    <mergeCell ref="AE11:AJ11"/>
    <mergeCell ref="AK11:AS11"/>
    <mergeCell ref="AT11:BJ11"/>
    <mergeCell ref="BK11:BU11"/>
    <mergeCell ref="BV11:CE11"/>
    <mergeCell ref="A12:AD12"/>
    <mergeCell ref="AE12:AJ12"/>
    <mergeCell ref="AK12:AS12"/>
    <mergeCell ref="AT12:BJ12"/>
    <mergeCell ref="BK12:BU12"/>
    <mergeCell ref="BV12:CE12"/>
    <mergeCell ref="A13:AD13"/>
    <mergeCell ref="AE13:AJ13"/>
    <mergeCell ref="AK13:AS13"/>
    <mergeCell ref="AT13:BJ13"/>
    <mergeCell ref="BK13:BU13"/>
    <mergeCell ref="BV13:CE13"/>
    <mergeCell ref="A14:AD14"/>
    <mergeCell ref="AE14:AJ14"/>
    <mergeCell ref="AK14:AS14"/>
    <mergeCell ref="AT14:BJ14"/>
    <mergeCell ref="BK14:BU14"/>
    <mergeCell ref="BV14:CE14"/>
    <mergeCell ref="A15:AD15"/>
    <mergeCell ref="AE15:AJ15"/>
    <mergeCell ref="AK15:AS15"/>
    <mergeCell ref="AT15:BJ15"/>
    <mergeCell ref="BK15:BU15"/>
    <mergeCell ref="BV15:CE15"/>
    <mergeCell ref="A16:AD16"/>
    <mergeCell ref="AE16:AJ16"/>
    <mergeCell ref="AK16:AS16"/>
    <mergeCell ref="AT16:BJ16"/>
    <mergeCell ref="BK16:BU16"/>
    <mergeCell ref="BV16:CE16"/>
    <mergeCell ref="A17:AD17"/>
    <mergeCell ref="AE17:AJ17"/>
    <mergeCell ref="AK17:AS17"/>
    <mergeCell ref="AT17:BJ17"/>
    <mergeCell ref="BK17:BU17"/>
    <mergeCell ref="BV17:CE17"/>
    <mergeCell ref="A18:AD18"/>
    <mergeCell ref="AE18:AJ18"/>
    <mergeCell ref="AK18:AS18"/>
    <mergeCell ref="AT18:BJ18"/>
    <mergeCell ref="BK18:BU18"/>
    <mergeCell ref="BV18:CE18"/>
    <mergeCell ref="A19:AD19"/>
    <mergeCell ref="AE19:AJ19"/>
    <mergeCell ref="AK19:AS19"/>
    <mergeCell ref="AT19:BJ19"/>
    <mergeCell ref="BK19:BU19"/>
    <mergeCell ref="BV19:CE19"/>
    <mergeCell ref="A20:AD20"/>
    <mergeCell ref="AE20:AJ20"/>
    <mergeCell ref="AK20:AS20"/>
    <mergeCell ref="AT20:BJ20"/>
    <mergeCell ref="BK20:BU20"/>
    <mergeCell ref="BV20:CE20"/>
    <mergeCell ref="A21:AD21"/>
    <mergeCell ref="AE21:AJ21"/>
    <mergeCell ref="AK21:AS21"/>
    <mergeCell ref="AT21:BJ21"/>
    <mergeCell ref="BK21:BU21"/>
    <mergeCell ref="BV21:CE21"/>
    <mergeCell ref="A22:AD22"/>
    <mergeCell ref="AE22:AJ22"/>
    <mergeCell ref="AK22:AS22"/>
    <mergeCell ref="AT22:BJ22"/>
    <mergeCell ref="BK22:BU22"/>
    <mergeCell ref="BV22:CE22"/>
    <mergeCell ref="A23:AD23"/>
    <mergeCell ref="AE23:AJ23"/>
    <mergeCell ref="AK23:AS23"/>
    <mergeCell ref="AT23:BJ23"/>
    <mergeCell ref="BK23:BU23"/>
    <mergeCell ref="BV23:CE23"/>
    <mergeCell ref="A24:AD24"/>
    <mergeCell ref="AE24:AJ24"/>
    <mergeCell ref="AK24:AS24"/>
    <mergeCell ref="AT24:BJ24"/>
    <mergeCell ref="BK24:BU24"/>
    <mergeCell ref="BV24:CE24"/>
    <mergeCell ref="A25:AD25"/>
    <mergeCell ref="AE25:AJ25"/>
    <mergeCell ref="AK25:AS25"/>
    <mergeCell ref="AT25:BJ25"/>
    <mergeCell ref="BK25:BU25"/>
    <mergeCell ref="BV25:CE25"/>
    <mergeCell ref="A26:AD26"/>
    <mergeCell ref="AE26:AJ26"/>
    <mergeCell ref="AK26:AS26"/>
    <mergeCell ref="AT26:BJ26"/>
    <mergeCell ref="BK26:BU26"/>
    <mergeCell ref="BV26:CE26"/>
    <mergeCell ref="A27:AD27"/>
    <mergeCell ref="AE27:AJ27"/>
    <mergeCell ref="AK27:AS27"/>
    <mergeCell ref="AT27:BJ27"/>
    <mergeCell ref="BK27:BU27"/>
    <mergeCell ref="BV27:CE27"/>
    <mergeCell ref="A28:AD28"/>
    <mergeCell ref="AE28:AJ28"/>
    <mergeCell ref="AK28:AS28"/>
    <mergeCell ref="AT28:BJ28"/>
    <mergeCell ref="BK28:BU28"/>
    <mergeCell ref="BV28:CE28"/>
    <mergeCell ref="A29:AD29"/>
    <mergeCell ref="AE29:AJ29"/>
    <mergeCell ref="AK29:AS29"/>
    <mergeCell ref="AT29:BJ29"/>
    <mergeCell ref="BK29:BU29"/>
    <mergeCell ref="BV29:CE29"/>
    <mergeCell ref="A30:AD30"/>
    <mergeCell ref="AE30:AJ30"/>
    <mergeCell ref="AK30:AS30"/>
    <mergeCell ref="AT30:BJ30"/>
    <mergeCell ref="BK30:BU30"/>
    <mergeCell ref="BV30:CE30"/>
    <mergeCell ref="A31:AD31"/>
    <mergeCell ref="AE31:AJ31"/>
    <mergeCell ref="AK31:AS31"/>
    <mergeCell ref="AT31:BJ31"/>
    <mergeCell ref="BK31:BU31"/>
    <mergeCell ref="BV31:CE31"/>
    <mergeCell ref="A32:AD32"/>
    <mergeCell ref="AE32:AJ32"/>
    <mergeCell ref="AK32:AS32"/>
    <mergeCell ref="AT32:BJ32"/>
    <mergeCell ref="BK32:BU32"/>
    <mergeCell ref="BV32:CE32"/>
    <mergeCell ref="A33:AD33"/>
    <mergeCell ref="AE33:AJ33"/>
    <mergeCell ref="AK33:AS33"/>
    <mergeCell ref="AT33:BJ33"/>
    <mergeCell ref="BK33:BU33"/>
    <mergeCell ref="BV33:CE33"/>
    <mergeCell ref="A34:AD34"/>
    <mergeCell ref="AE34:AJ34"/>
    <mergeCell ref="AK34:AS34"/>
    <mergeCell ref="AT34:BJ34"/>
    <mergeCell ref="BK34:BU34"/>
    <mergeCell ref="BV34:CE34"/>
    <mergeCell ref="A35:AD35"/>
    <mergeCell ref="AE35:AJ35"/>
    <mergeCell ref="AK35:AS35"/>
    <mergeCell ref="AT35:BJ35"/>
    <mergeCell ref="BK35:BU35"/>
    <mergeCell ref="BV35:CE35"/>
    <mergeCell ref="A36:AD36"/>
    <mergeCell ref="AE36:AJ36"/>
    <mergeCell ref="AK36:AS36"/>
    <mergeCell ref="AT36:BJ36"/>
    <mergeCell ref="BK36:BU36"/>
    <mergeCell ref="BV36:CE36"/>
    <mergeCell ref="A37:AD37"/>
    <mergeCell ref="AE37:AJ37"/>
    <mergeCell ref="AK37:AS37"/>
    <mergeCell ref="AT37:BJ37"/>
    <mergeCell ref="BK37:BU37"/>
    <mergeCell ref="BV37:CE37"/>
    <mergeCell ref="A38:AD38"/>
    <mergeCell ref="AE38:AJ38"/>
    <mergeCell ref="AK38:AS38"/>
    <mergeCell ref="AT38:BJ38"/>
    <mergeCell ref="BK38:BU38"/>
    <mergeCell ref="BV38:CE38"/>
    <mergeCell ref="A39:AD39"/>
    <mergeCell ref="AE39:AJ39"/>
    <mergeCell ref="AK39:AS39"/>
    <mergeCell ref="AT39:BJ39"/>
    <mergeCell ref="BK39:BU39"/>
    <mergeCell ref="BV39:CE39"/>
    <mergeCell ref="A40:AD40"/>
    <mergeCell ref="AE40:AJ40"/>
    <mergeCell ref="AK40:AS40"/>
    <mergeCell ref="AT40:BJ40"/>
    <mergeCell ref="BK40:BU40"/>
    <mergeCell ref="BV40:CE40"/>
    <mergeCell ref="A41:AD41"/>
    <mergeCell ref="AE41:AJ41"/>
    <mergeCell ref="AK41:AS41"/>
    <mergeCell ref="AT41:BJ41"/>
    <mergeCell ref="BK41:BU41"/>
    <mergeCell ref="BV41:CE41"/>
    <mergeCell ref="A42:AD42"/>
    <mergeCell ref="AE42:AJ42"/>
    <mergeCell ref="AK42:AS42"/>
    <mergeCell ref="AT42:BJ42"/>
    <mergeCell ref="BK42:BU42"/>
    <mergeCell ref="BV42:CE42"/>
    <mergeCell ref="A43:AD43"/>
    <mergeCell ref="AE43:AJ43"/>
    <mergeCell ref="AK43:AS43"/>
    <mergeCell ref="AT43:BJ43"/>
    <mergeCell ref="BK43:BU43"/>
    <mergeCell ref="BV43:CE43"/>
    <mergeCell ref="A44:AD44"/>
    <mergeCell ref="AE44:AJ44"/>
    <mergeCell ref="AK44:AS44"/>
    <mergeCell ref="AT44:BJ44"/>
    <mergeCell ref="BK44:BU44"/>
    <mergeCell ref="BV44:CE44"/>
    <mergeCell ref="A45:AD45"/>
    <mergeCell ref="AE45:AJ45"/>
    <mergeCell ref="AK45:AS45"/>
    <mergeCell ref="AT45:BJ45"/>
    <mergeCell ref="BK45:BU45"/>
    <mergeCell ref="BV45:CE45"/>
    <mergeCell ref="AX46:BH46"/>
    <mergeCell ref="A47:AD47"/>
    <mergeCell ref="AE47:AJ47"/>
    <mergeCell ref="AK47:AS47"/>
    <mergeCell ref="AT47:BJ47"/>
    <mergeCell ref="BK47:BU47"/>
    <mergeCell ref="BV47:CE47"/>
  </mergeCells>
  <printOptions/>
  <pageMargins left="0.4756944444444444" right="0.19652777777777777" top="0.5513888888888889" bottom="0.3541666666666667" header="0.31527777777777777" footer="0.5118055555555555"/>
  <pageSetup horizontalDpi="300" verticalDpi="300" orientation="portrait" paperSize="9" scale="65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1"/>
  <sheetViews>
    <sheetView view="pageBreakPreview" zoomScaleSheetLayoutView="100" workbookViewId="0" topLeftCell="A26">
      <selection activeCell="BZ39" sqref="BZ39"/>
    </sheetView>
  </sheetViews>
  <sheetFormatPr defaultColWidth="1.00390625" defaultRowHeight="12.75"/>
  <cols>
    <col min="1" max="2" width="0.5" style="1" hidden="1" customWidth="1"/>
    <col min="3" max="3" width="2.50390625" style="1" customWidth="1"/>
    <col min="4" max="4" width="0.5" style="1" customWidth="1"/>
    <col min="5" max="5" width="0.875" style="1" customWidth="1"/>
    <col min="6" max="19" width="0.5" style="1" customWidth="1"/>
    <col min="20" max="20" width="0.6171875" style="1" customWidth="1"/>
    <col min="21" max="35" width="0.5" style="1" customWidth="1"/>
    <col min="36" max="36" width="10.875" style="1" customWidth="1"/>
    <col min="37" max="37" width="0.6171875" style="1" customWidth="1"/>
    <col min="38" max="41" width="0.5" style="1" customWidth="1"/>
    <col min="42" max="42" width="1.4921875" style="1" customWidth="1"/>
    <col min="43" max="43" width="0.875" style="1" customWidth="1"/>
    <col min="44" max="54" width="0.5" style="1" customWidth="1"/>
    <col min="55" max="55" width="1.4921875" style="1" customWidth="1"/>
    <col min="56" max="56" width="2.50390625" style="1" customWidth="1"/>
    <col min="57" max="57" width="4.75390625" style="1" customWidth="1"/>
    <col min="58" max="58" width="6.00390625" style="1" customWidth="1"/>
    <col min="59" max="59" width="0.875" style="1" customWidth="1"/>
    <col min="60" max="75" width="0.5" style="1" customWidth="1"/>
    <col min="76" max="76" width="1.4921875" style="1" customWidth="1"/>
    <col min="77" max="77" width="2.50390625" style="1" customWidth="1"/>
    <col min="78" max="79" width="0.5" style="1" customWidth="1"/>
    <col min="80" max="80" width="1.625" style="1" customWidth="1"/>
    <col min="81" max="86" width="0.5" style="1" customWidth="1"/>
    <col min="87" max="87" width="0.6171875" style="1" customWidth="1"/>
    <col min="88" max="88" width="0.6171875" style="1" hidden="1" customWidth="1"/>
    <col min="89" max="89" width="0.5" style="1" hidden="1" customWidth="1"/>
    <col min="90" max="90" width="2.50390625" style="1" customWidth="1"/>
    <col min="91" max="91" width="1.4921875" style="1" customWidth="1"/>
    <col min="92" max="92" width="2.50390625" style="1" customWidth="1"/>
    <col min="93" max="98" width="0.5" style="1" customWidth="1"/>
    <col min="99" max="100" width="0.5" style="1" hidden="1" customWidth="1"/>
    <col min="101" max="101" width="0.5" style="1" customWidth="1"/>
    <col min="102" max="102" width="0.74609375" style="1" customWidth="1"/>
    <col min="103" max="104" width="0.5" style="1" customWidth="1"/>
    <col min="105" max="105" width="1.4921875" style="1" customWidth="1"/>
    <col min="106" max="106" width="0.5" style="1" customWidth="1"/>
    <col min="107" max="107" width="3.875" style="1" customWidth="1"/>
    <col min="108" max="108" width="0.875" style="1" customWidth="1"/>
    <col min="109" max="16384" width="0.5" style="1" customWidth="1"/>
  </cols>
  <sheetData>
    <row r="1" spans="90:107" ht="12.75" customHeight="1">
      <c r="CL1" s="9" t="s">
        <v>298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ht="12.75">
      <c r="A2" s="136" t="s">
        <v>299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</row>
    <row r="4" spans="1:107" ht="57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 t="s">
        <v>26</v>
      </c>
      <c r="AL4" s="24"/>
      <c r="AM4" s="24"/>
      <c r="AN4" s="24"/>
      <c r="AO4" s="24"/>
      <c r="AP4" s="24"/>
      <c r="AQ4" s="24" t="s">
        <v>300</v>
      </c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 t="s">
        <v>28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 t="s">
        <v>29</v>
      </c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 t="s">
        <v>30</v>
      </c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1:107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7">
        <v>2</v>
      </c>
      <c r="AL5" s="27"/>
      <c r="AM5" s="27"/>
      <c r="AN5" s="27"/>
      <c r="AO5" s="27"/>
      <c r="AP5" s="27"/>
      <c r="AQ5" s="27">
        <v>3</v>
      </c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>
        <v>4</v>
      </c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>
        <v>5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8">
        <v>6</v>
      </c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</row>
    <row r="6" spans="2:107" ht="23.25" customHeight="1">
      <c r="B6" s="201" t="s">
        <v>301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2" t="s">
        <v>302</v>
      </c>
      <c r="AL6" s="202"/>
      <c r="AM6" s="202"/>
      <c r="AN6" s="202"/>
      <c r="AO6" s="202"/>
      <c r="AP6" s="202"/>
      <c r="AQ6" s="203" t="s">
        <v>33</v>
      </c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4">
        <f>BG37</f>
        <v>1321106.8499999996</v>
      </c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>
        <f>BZ37</f>
        <v>573030.2100000009</v>
      </c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5">
        <f>BZ6-BG6</f>
        <v>-748076.6399999987</v>
      </c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</row>
    <row r="7" spans="2:107" ht="11.25" customHeight="1">
      <c r="B7" s="206" t="s">
        <v>221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7"/>
      <c r="AL7" s="207"/>
      <c r="AM7" s="207"/>
      <c r="AN7" s="207"/>
      <c r="AO7" s="207"/>
      <c r="AP7" s="207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</row>
    <row r="8" spans="2:107" ht="23.25" customHeight="1">
      <c r="B8" s="210" t="s">
        <v>303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1" t="s">
        <v>304</v>
      </c>
      <c r="AL8" s="211"/>
      <c r="AM8" s="211"/>
      <c r="AN8" s="211"/>
      <c r="AO8" s="211"/>
      <c r="AP8" s="211"/>
      <c r="AQ8" s="208" t="s">
        <v>33</v>
      </c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129" t="s">
        <v>45</v>
      </c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 t="s">
        <v>45</v>
      </c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212" t="s">
        <v>45</v>
      </c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</row>
    <row r="9" spans="2:107" ht="12" customHeight="1">
      <c r="B9" s="213" t="s">
        <v>305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1"/>
      <c r="AL9" s="211"/>
      <c r="AM9" s="211"/>
      <c r="AN9" s="211"/>
      <c r="AO9" s="211"/>
      <c r="AP9" s="211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</row>
    <row r="10" spans="1:107" ht="5.25" customHeight="1" hidden="1">
      <c r="A10" s="214"/>
      <c r="B10" s="215" t="s">
        <v>45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1"/>
      <c r="AL10" s="211"/>
      <c r="AM10" s="211"/>
      <c r="AN10" s="211"/>
      <c r="AO10" s="211"/>
      <c r="AP10" s="211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</row>
    <row r="11" spans="1:107" ht="48" customHeight="1">
      <c r="A11" s="214"/>
      <c r="B11" s="216" t="s">
        <v>306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1" t="s">
        <v>307</v>
      </c>
      <c r="AL11" s="211"/>
      <c r="AM11" s="211"/>
      <c r="AN11" s="211"/>
      <c r="AO11" s="211"/>
      <c r="AP11" s="211"/>
      <c r="AQ11" s="129" t="s">
        <v>45</v>
      </c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 t="s">
        <v>45</v>
      </c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 t="s">
        <v>45</v>
      </c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209" t="s">
        <v>45</v>
      </c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</row>
    <row r="12" spans="1:107" ht="47.25" customHeight="1">
      <c r="A12" s="214"/>
      <c r="B12" s="216" t="s">
        <v>308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1" t="s">
        <v>309</v>
      </c>
      <c r="AL12" s="211"/>
      <c r="AM12" s="211"/>
      <c r="AN12" s="211"/>
      <c r="AO12" s="211"/>
      <c r="AP12" s="211"/>
      <c r="AQ12" s="129" t="s">
        <v>45</v>
      </c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 t="s">
        <v>45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 t="s">
        <v>45</v>
      </c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212" t="s">
        <v>45</v>
      </c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</row>
    <row r="13" spans="1:107" ht="15" customHeight="1">
      <c r="A13" s="214"/>
      <c r="B13" s="215" t="s">
        <v>45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1"/>
      <c r="AL13" s="211"/>
      <c r="AM13" s="211"/>
      <c r="AN13" s="211"/>
      <c r="AO13" s="211"/>
      <c r="AP13" s="211"/>
      <c r="AQ13" s="208" t="s">
        <v>45</v>
      </c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129" t="s">
        <v>45</v>
      </c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 t="s">
        <v>45</v>
      </c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209" t="s">
        <v>45</v>
      </c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</row>
    <row r="14" spans="1:107" ht="15" customHeight="1">
      <c r="A14" s="214"/>
      <c r="B14" s="215" t="s">
        <v>45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1"/>
      <c r="AL14" s="211"/>
      <c r="AM14" s="211"/>
      <c r="AN14" s="211"/>
      <c r="AO14" s="211"/>
      <c r="AP14" s="211"/>
      <c r="AQ14" s="208" t="s">
        <v>45</v>
      </c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129" t="s">
        <v>45</v>
      </c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 t="s">
        <v>45</v>
      </c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209" t="s">
        <v>45</v>
      </c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</row>
    <row r="15" spans="2:107" ht="23.25" customHeight="1">
      <c r="B15" s="210" t="s">
        <v>310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1" t="s">
        <v>311</v>
      </c>
      <c r="AL15" s="211"/>
      <c r="AM15" s="211"/>
      <c r="AN15" s="211"/>
      <c r="AO15" s="211"/>
      <c r="AP15" s="211"/>
      <c r="AQ15" s="208" t="s">
        <v>33</v>
      </c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129" t="s">
        <v>45</v>
      </c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 t="s">
        <v>45</v>
      </c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209" t="s">
        <v>45</v>
      </c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</row>
    <row r="16" spans="1:107" ht="15" customHeight="1">
      <c r="A16" s="217" t="s">
        <v>305</v>
      </c>
      <c r="B16" s="218" t="s">
        <v>305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1" t="s">
        <v>45</v>
      </c>
      <c r="AL16" s="211"/>
      <c r="AM16" s="211"/>
      <c r="AN16" s="211"/>
      <c r="AO16" s="211"/>
      <c r="AP16" s="211"/>
      <c r="AQ16" s="208" t="s">
        <v>45</v>
      </c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129" t="s">
        <v>45</v>
      </c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 t="s">
        <v>45</v>
      </c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209" t="s">
        <v>45</v>
      </c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</row>
    <row r="17" spans="1:107" ht="15" customHeight="1">
      <c r="A17" s="214"/>
      <c r="B17" s="215" t="s">
        <v>45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1"/>
      <c r="AL17" s="211"/>
      <c r="AM17" s="211"/>
      <c r="AN17" s="211"/>
      <c r="AO17" s="211"/>
      <c r="AP17" s="211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</row>
    <row r="18" spans="1:107" ht="15" customHeight="1">
      <c r="A18" s="214"/>
      <c r="B18" s="215" t="s">
        <v>45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07" t="s">
        <v>45</v>
      </c>
      <c r="AL18" s="207"/>
      <c r="AM18" s="207"/>
      <c r="AN18" s="207"/>
      <c r="AO18" s="207"/>
      <c r="AP18" s="207"/>
      <c r="AQ18" s="208" t="s">
        <v>45</v>
      </c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129" t="s">
        <v>45</v>
      </c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 t="s">
        <v>45</v>
      </c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209" t="s">
        <v>45</v>
      </c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</row>
    <row r="19" spans="1:107" ht="15" customHeight="1">
      <c r="A19" s="214"/>
      <c r="B19" s="215" t="s">
        <v>45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07" t="s">
        <v>45</v>
      </c>
      <c r="AL19" s="207"/>
      <c r="AM19" s="207"/>
      <c r="AN19" s="207"/>
      <c r="AO19" s="207"/>
      <c r="AP19" s="207"/>
      <c r="AQ19" s="208" t="s">
        <v>45</v>
      </c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129" t="s">
        <v>45</v>
      </c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 t="s">
        <v>45</v>
      </c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209" t="s">
        <v>45</v>
      </c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</row>
    <row r="20" spans="1:107" ht="15" customHeight="1">
      <c r="A20" s="214"/>
      <c r="B20" s="215" t="s">
        <v>45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07" t="s">
        <v>45</v>
      </c>
      <c r="AL20" s="207"/>
      <c r="AM20" s="207"/>
      <c r="AN20" s="207"/>
      <c r="AO20" s="207"/>
      <c r="AP20" s="207"/>
      <c r="AQ20" s="208" t="s">
        <v>45</v>
      </c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129" t="s">
        <v>45</v>
      </c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 t="s">
        <v>45</v>
      </c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209" t="s">
        <v>45</v>
      </c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</row>
    <row r="21" spans="1:107" ht="15" customHeight="1">
      <c r="A21" s="214"/>
      <c r="B21" s="215" t="s">
        <v>45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07" t="s">
        <v>45</v>
      </c>
      <c r="AL21" s="207"/>
      <c r="AM21" s="207"/>
      <c r="AN21" s="207"/>
      <c r="AO21" s="207"/>
      <c r="AP21" s="207"/>
      <c r="AQ21" s="208" t="s">
        <v>45</v>
      </c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129" t="s">
        <v>45</v>
      </c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 t="s">
        <v>45</v>
      </c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209" t="s">
        <v>45</v>
      </c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</row>
    <row r="22" spans="1:107" ht="15" customHeight="1">
      <c r="A22" s="214"/>
      <c r="B22" s="215" t="s">
        <v>45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07" t="s">
        <v>45</v>
      </c>
      <c r="AL22" s="207"/>
      <c r="AM22" s="207"/>
      <c r="AN22" s="207"/>
      <c r="AO22" s="207"/>
      <c r="AP22" s="207"/>
      <c r="AQ22" s="208" t="s">
        <v>45</v>
      </c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129" t="s">
        <v>45</v>
      </c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 t="s">
        <v>45</v>
      </c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209" t="s">
        <v>45</v>
      </c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</row>
    <row r="23" spans="1:107" ht="15" customHeight="1">
      <c r="A23" s="214"/>
      <c r="B23" s="215" t="s">
        <v>45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07" t="s">
        <v>45</v>
      </c>
      <c r="AL23" s="207"/>
      <c r="AM23" s="207"/>
      <c r="AN23" s="207"/>
      <c r="AO23" s="207"/>
      <c r="AP23" s="207"/>
      <c r="AQ23" s="208" t="s">
        <v>45</v>
      </c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129" t="s">
        <v>45</v>
      </c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 t="s">
        <v>45</v>
      </c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209" t="s">
        <v>45</v>
      </c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</row>
    <row r="24" spans="1:107" ht="15" customHeight="1">
      <c r="A24" s="214"/>
      <c r="B24" s="215" t="s">
        <v>45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07" t="s">
        <v>45</v>
      </c>
      <c r="AL24" s="207"/>
      <c r="AM24" s="207"/>
      <c r="AN24" s="207"/>
      <c r="AO24" s="207"/>
      <c r="AP24" s="207"/>
      <c r="AQ24" s="208" t="s">
        <v>45</v>
      </c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129" t="s">
        <v>45</v>
      </c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 t="s">
        <v>45</v>
      </c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209" t="s">
        <v>45</v>
      </c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</row>
    <row r="25" spans="1:107" ht="15" customHeight="1">
      <c r="A25" s="214"/>
      <c r="B25" s="215" t="s">
        <v>45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07" t="s">
        <v>45</v>
      </c>
      <c r="AL25" s="207"/>
      <c r="AM25" s="207"/>
      <c r="AN25" s="207"/>
      <c r="AO25" s="207"/>
      <c r="AP25" s="207"/>
      <c r="AQ25" s="208" t="s">
        <v>45</v>
      </c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129" t="s">
        <v>45</v>
      </c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 t="s">
        <v>45</v>
      </c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209" t="s">
        <v>45</v>
      </c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</row>
    <row r="26" spans="1:107" ht="15" customHeight="1">
      <c r="A26" s="214"/>
      <c r="B26" s="215" t="s">
        <v>45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07" t="s">
        <v>45</v>
      </c>
      <c r="AL26" s="207"/>
      <c r="AM26" s="207"/>
      <c r="AN26" s="207"/>
      <c r="AO26" s="207"/>
      <c r="AP26" s="207"/>
      <c r="AQ26" s="208" t="s">
        <v>45</v>
      </c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129" t="s">
        <v>45</v>
      </c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 t="s">
        <v>45</v>
      </c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209" t="s">
        <v>45</v>
      </c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</row>
    <row r="27" spans="1:107" ht="15" customHeight="1">
      <c r="A27" s="214"/>
      <c r="B27" s="215" t="s">
        <v>45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07" t="s">
        <v>45</v>
      </c>
      <c r="AL27" s="207"/>
      <c r="AM27" s="207"/>
      <c r="AN27" s="207"/>
      <c r="AO27" s="207"/>
      <c r="AP27" s="207"/>
      <c r="AQ27" s="208" t="s">
        <v>45</v>
      </c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129" t="s">
        <v>45</v>
      </c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 t="s">
        <v>45</v>
      </c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209" t="s">
        <v>45</v>
      </c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</row>
    <row r="28" spans="1:107" ht="15" customHeight="1" hidden="1">
      <c r="A28" s="214"/>
      <c r="B28" s="215" t="s">
        <v>45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07" t="s">
        <v>45</v>
      </c>
      <c r="AL28" s="207"/>
      <c r="AM28" s="207"/>
      <c r="AN28" s="207"/>
      <c r="AO28" s="207"/>
      <c r="AP28" s="207"/>
      <c r="AQ28" s="208" t="s">
        <v>45</v>
      </c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129" t="s">
        <v>45</v>
      </c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 t="s">
        <v>45</v>
      </c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209" t="s">
        <v>45</v>
      </c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</row>
    <row r="29" spans="1:107" ht="15" customHeight="1" hidden="1">
      <c r="A29" s="214"/>
      <c r="B29" s="215" t="s">
        <v>45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07" t="s">
        <v>45</v>
      </c>
      <c r="AL29" s="207"/>
      <c r="AM29" s="207"/>
      <c r="AN29" s="207"/>
      <c r="AO29" s="207"/>
      <c r="AP29" s="207"/>
      <c r="AQ29" s="208" t="s">
        <v>45</v>
      </c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129" t="s">
        <v>45</v>
      </c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 t="s">
        <v>45</v>
      </c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209" t="s">
        <v>45</v>
      </c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</row>
    <row r="30" spans="1:107" ht="15" customHeight="1" hidden="1">
      <c r="A30" s="214"/>
      <c r="B30" s="215" t="s">
        <v>45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07" t="s">
        <v>45</v>
      </c>
      <c r="AL30" s="207"/>
      <c r="AM30" s="207"/>
      <c r="AN30" s="207"/>
      <c r="AO30" s="207"/>
      <c r="AP30" s="207"/>
      <c r="AQ30" s="208" t="s">
        <v>45</v>
      </c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129" t="s">
        <v>45</v>
      </c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 t="s">
        <v>45</v>
      </c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209" t="s">
        <v>45</v>
      </c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</row>
    <row r="31" spans="1:107" ht="15" customHeight="1" hidden="1">
      <c r="A31" s="214"/>
      <c r="B31" s="215" t="s">
        <v>45</v>
      </c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07" t="s">
        <v>45</v>
      </c>
      <c r="AL31" s="207"/>
      <c r="AM31" s="207"/>
      <c r="AN31" s="207"/>
      <c r="AO31" s="207"/>
      <c r="AP31" s="207"/>
      <c r="AQ31" s="208" t="s">
        <v>45</v>
      </c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129" t="s">
        <v>45</v>
      </c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 t="s">
        <v>45</v>
      </c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209" t="s">
        <v>45</v>
      </c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</row>
    <row r="32" spans="1:107" ht="15" customHeight="1" hidden="1">
      <c r="A32" s="214"/>
      <c r="B32" s="215" t="s">
        <v>45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07" t="s">
        <v>45</v>
      </c>
      <c r="AL32" s="207"/>
      <c r="AM32" s="207"/>
      <c r="AN32" s="207"/>
      <c r="AO32" s="207"/>
      <c r="AP32" s="207"/>
      <c r="AQ32" s="208" t="s">
        <v>45</v>
      </c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129" t="s">
        <v>45</v>
      </c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 t="s">
        <v>45</v>
      </c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209" t="s">
        <v>45</v>
      </c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</row>
    <row r="33" spans="1:107" ht="15" customHeight="1">
      <c r="A33" s="214"/>
      <c r="B33" s="215" t="s">
        <v>45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07" t="s">
        <v>45</v>
      </c>
      <c r="AL33" s="207"/>
      <c r="AM33" s="207"/>
      <c r="AN33" s="207"/>
      <c r="AO33" s="207"/>
      <c r="AP33" s="207"/>
      <c r="AQ33" s="208" t="s">
        <v>45</v>
      </c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129" t="s">
        <v>45</v>
      </c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 t="s">
        <v>45</v>
      </c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209" t="s">
        <v>45</v>
      </c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</row>
    <row r="34" spans="1:107" ht="15" customHeight="1">
      <c r="A34" s="214"/>
      <c r="B34" s="215" t="s">
        <v>45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07" t="s">
        <v>45</v>
      </c>
      <c r="AL34" s="207"/>
      <c r="AM34" s="207"/>
      <c r="AN34" s="207"/>
      <c r="AO34" s="207"/>
      <c r="AP34" s="207"/>
      <c r="AQ34" s="208" t="s">
        <v>45</v>
      </c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129" t="s">
        <v>45</v>
      </c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 t="s">
        <v>45</v>
      </c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209" t="s">
        <v>45</v>
      </c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</row>
    <row r="35" spans="1:107" ht="15" customHeight="1">
      <c r="A35" s="214"/>
      <c r="B35" s="215" t="s">
        <v>45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07" t="s">
        <v>45</v>
      </c>
      <c r="AL35" s="207"/>
      <c r="AM35" s="207"/>
      <c r="AN35" s="207"/>
      <c r="AO35" s="207"/>
      <c r="AP35" s="207"/>
      <c r="AQ35" s="208" t="s">
        <v>45</v>
      </c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129" t="s">
        <v>45</v>
      </c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 t="s">
        <v>45</v>
      </c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209" t="s">
        <v>45</v>
      </c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</row>
    <row r="36" spans="1:107" ht="15" customHeight="1">
      <c r="A36" s="214"/>
      <c r="B36" s="215" t="s">
        <v>45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07" t="s">
        <v>45</v>
      </c>
      <c r="AL36" s="207"/>
      <c r="AM36" s="207"/>
      <c r="AN36" s="207"/>
      <c r="AO36" s="207"/>
      <c r="AP36" s="207"/>
      <c r="AQ36" s="208" t="s">
        <v>45</v>
      </c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129" t="s">
        <v>45</v>
      </c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 t="s">
        <v>45</v>
      </c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209" t="s">
        <v>45</v>
      </c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</row>
    <row r="37" spans="2:107" ht="15" customHeight="1">
      <c r="B37" s="219" t="s">
        <v>312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1" t="s">
        <v>313</v>
      </c>
      <c r="AL37" s="211"/>
      <c r="AM37" s="211"/>
      <c r="AN37" s="211"/>
      <c r="AO37" s="211"/>
      <c r="AP37" s="211"/>
      <c r="AQ37" s="208" t="s">
        <v>314</v>
      </c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129">
        <f>BG38+BG39</f>
        <v>1321106.8499999996</v>
      </c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>
        <f>BZ38+BZ39</f>
        <v>573030.2100000009</v>
      </c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212">
        <f>BG37-BZ37</f>
        <v>748076.6399999987</v>
      </c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</row>
    <row r="38" spans="2:107" ht="15" customHeight="1">
      <c r="B38" s="219" t="s">
        <v>315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1" t="s">
        <v>316</v>
      </c>
      <c r="AL38" s="211"/>
      <c r="AM38" s="211"/>
      <c r="AN38" s="211"/>
      <c r="AO38" s="211"/>
      <c r="AP38" s="211"/>
      <c r="AQ38" s="208" t="s">
        <v>317</v>
      </c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129">
        <f>-стр1!BB13</f>
        <v>-15353100</v>
      </c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220">
        <v>-15514377.94</v>
      </c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09" t="s">
        <v>33</v>
      </c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</row>
    <row r="39" spans="1:107" ht="15" customHeight="1">
      <c r="A39" s="214"/>
      <c r="B39" s="219" t="s">
        <v>318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21" t="s">
        <v>319</v>
      </c>
      <c r="AL39" s="221"/>
      <c r="AM39" s="221"/>
      <c r="AN39" s="221"/>
      <c r="AO39" s="221"/>
      <c r="AP39" s="221"/>
      <c r="AQ39" s="222" t="s">
        <v>320</v>
      </c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3">
        <f>стр2!AT6</f>
        <v>16674206.85</v>
      </c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4">
        <v>16087408.15</v>
      </c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5" t="s">
        <v>33</v>
      </c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</row>
    <row r="41" spans="1:99" ht="11.25" customHeight="1">
      <c r="A41" s="1" t="s">
        <v>321</v>
      </c>
      <c r="C41" s="1" t="s">
        <v>321</v>
      </c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F41" s="137" t="s">
        <v>322</v>
      </c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</row>
    <row r="42" spans="1:99" ht="11.25" customHeight="1">
      <c r="A42" s="226"/>
      <c r="U42" s="227" t="s">
        <v>323</v>
      </c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8"/>
      <c r="BB42" s="228"/>
      <c r="BC42" s="228"/>
      <c r="BD42" s="228"/>
      <c r="BE42" s="228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</row>
    <row r="43" spans="1:99" ht="20.25" customHeight="1">
      <c r="A43" s="1" t="s">
        <v>324</v>
      </c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8"/>
      <c r="BB43" s="228"/>
      <c r="BC43" s="228"/>
      <c r="BD43" s="228"/>
      <c r="BE43" s="228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</row>
    <row r="44" spans="3:106" ht="11.25" customHeight="1">
      <c r="C44" s="1" t="s">
        <v>325</v>
      </c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M44" s="137" t="s">
        <v>326</v>
      </c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</row>
    <row r="45" spans="3:112" ht="9.75" customHeight="1">
      <c r="C45" s="1" t="s">
        <v>327</v>
      </c>
      <c r="T45" s="228"/>
      <c r="U45" s="228"/>
      <c r="V45" s="228"/>
      <c r="W45" s="228"/>
      <c r="X45" s="228"/>
      <c r="Y45" s="228"/>
      <c r="Z45" s="228"/>
      <c r="AA45" s="228"/>
      <c r="AB45" s="227" t="s">
        <v>323</v>
      </c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8"/>
      <c r="BI45" s="228"/>
      <c r="BJ45" s="228"/>
      <c r="BK45" s="228"/>
      <c r="BL45" s="228"/>
      <c r="BM45" s="227" t="s">
        <v>328</v>
      </c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8"/>
      <c r="DD45" s="228"/>
      <c r="DE45" s="228"/>
      <c r="DF45" s="228"/>
      <c r="DG45" s="228"/>
      <c r="DH45" s="228"/>
    </row>
    <row r="46" spans="1:112" ht="15" customHeight="1">
      <c r="A46" s="20" t="s">
        <v>329</v>
      </c>
      <c r="B46" s="20"/>
      <c r="T46" s="228"/>
      <c r="U46" s="228"/>
      <c r="V46" s="228"/>
      <c r="W46" s="228"/>
      <c r="X46" s="228"/>
      <c r="Y46" s="228"/>
      <c r="Z46" s="228"/>
      <c r="AA46" s="228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8"/>
      <c r="BI46" s="228"/>
      <c r="BJ46" s="228"/>
      <c r="BK46" s="228"/>
      <c r="BL46" s="228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29"/>
      <c r="CZ46" s="229"/>
      <c r="DA46" s="229"/>
      <c r="DB46" s="229"/>
      <c r="DC46" s="228"/>
      <c r="DD46" s="228"/>
      <c r="DE46" s="228"/>
      <c r="DF46" s="228"/>
      <c r="DG46" s="228"/>
      <c r="DH46" s="228"/>
    </row>
    <row r="47" spans="3:112" ht="10.5" customHeight="1">
      <c r="C47" s="1" t="s">
        <v>324</v>
      </c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F47" s="137" t="s">
        <v>330</v>
      </c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228"/>
      <c r="CW47" s="228"/>
      <c r="CX47" s="228"/>
      <c r="CY47" s="228"/>
      <c r="CZ47" s="228"/>
      <c r="DA47" s="228"/>
      <c r="DB47" s="228"/>
      <c r="DC47" s="228"/>
      <c r="DD47" s="228"/>
      <c r="DE47" s="228"/>
      <c r="DF47" s="228"/>
      <c r="DG47" s="228"/>
      <c r="DH47" s="228"/>
    </row>
    <row r="48" spans="1:112" ht="18" customHeight="1">
      <c r="A48" s="230"/>
      <c r="B48" s="231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7" t="s">
        <v>323</v>
      </c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8"/>
      <c r="BB48" s="228"/>
      <c r="BC48" s="228"/>
      <c r="BD48" s="228"/>
      <c r="BE48" s="228"/>
      <c r="BF48" s="227" t="s">
        <v>328</v>
      </c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</row>
    <row r="49" spans="1:49" ht="18" customHeight="1">
      <c r="A49" s="232"/>
      <c r="B49" s="5"/>
      <c r="AW49" s="233"/>
    </row>
    <row r="50" spans="1:112" s="226" customFormat="1" ht="18" customHeight="1">
      <c r="A50" s="234"/>
      <c r="B50" s="235"/>
      <c r="C50" s="20" t="s">
        <v>329</v>
      </c>
      <c r="D50" s="20"/>
      <c r="E50" s="236" t="s">
        <v>331</v>
      </c>
      <c r="F50" s="236"/>
      <c r="G50" s="236"/>
      <c r="H50" s="236"/>
      <c r="I50" s="5" t="s">
        <v>329</v>
      </c>
      <c r="J50" s="5"/>
      <c r="K50" s="8" t="s">
        <v>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>
        <v>2021</v>
      </c>
      <c r="AJ50" s="5"/>
      <c r="AK50" s="5"/>
      <c r="AL50" s="5"/>
      <c r="AM50" s="237"/>
      <c r="AN50" s="237"/>
      <c r="AO50" s="1" t="s">
        <v>332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ht="11.25">
      <c r="K51" s="1" t="s">
        <v>333</v>
      </c>
    </row>
  </sheetData>
  <sheetProtection selectLockedCells="1" selectUnlockedCells="1"/>
  <mergeCells count="227">
    <mergeCell ref="CL1:DC1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B6:AJ6"/>
    <mergeCell ref="AK6:AP6"/>
    <mergeCell ref="AQ6:BF6"/>
    <mergeCell ref="BG6:BY6"/>
    <mergeCell ref="BZ6:CN6"/>
    <mergeCell ref="CO6:DC6"/>
    <mergeCell ref="B7:AJ7"/>
    <mergeCell ref="AK7:AP7"/>
    <mergeCell ref="AQ7:BF7"/>
    <mergeCell ref="BG7:BY7"/>
    <mergeCell ref="BZ7:CN7"/>
    <mergeCell ref="CO7:DC7"/>
    <mergeCell ref="B8:AJ8"/>
    <mergeCell ref="AK8:AP8"/>
    <mergeCell ref="AQ8:BF8"/>
    <mergeCell ref="BG8:BY8"/>
    <mergeCell ref="BZ8:CN8"/>
    <mergeCell ref="CO8:DC8"/>
    <mergeCell ref="B9:AJ9"/>
    <mergeCell ref="AK9:AP10"/>
    <mergeCell ref="AQ9:BF10"/>
    <mergeCell ref="BG9:BY10"/>
    <mergeCell ref="BZ9:CN10"/>
    <mergeCell ref="CO9:DC10"/>
    <mergeCell ref="B10:AJ10"/>
    <mergeCell ref="B11:AJ11"/>
    <mergeCell ref="AK11:AP11"/>
    <mergeCell ref="AQ11:BF11"/>
    <mergeCell ref="BG11:BY11"/>
    <mergeCell ref="BZ11:CN11"/>
    <mergeCell ref="CO11:DC11"/>
    <mergeCell ref="B12:AJ12"/>
    <mergeCell ref="AK12:AP12"/>
    <mergeCell ref="AQ12:BF12"/>
    <mergeCell ref="BG12:BY12"/>
    <mergeCell ref="BZ12:CN12"/>
    <mergeCell ref="CO12:DC12"/>
    <mergeCell ref="B13:AJ13"/>
    <mergeCell ref="AK13:AP13"/>
    <mergeCell ref="AQ13:BF13"/>
    <mergeCell ref="BG13:BY13"/>
    <mergeCell ref="BZ13:CN13"/>
    <mergeCell ref="CO13:DC13"/>
    <mergeCell ref="B14:AJ14"/>
    <mergeCell ref="AK14:AP14"/>
    <mergeCell ref="AQ14:BF14"/>
    <mergeCell ref="BG14:BY14"/>
    <mergeCell ref="BZ14:CN14"/>
    <mergeCell ref="CO14:DC14"/>
    <mergeCell ref="B15:AJ15"/>
    <mergeCell ref="AK15:AP15"/>
    <mergeCell ref="AQ15:BF15"/>
    <mergeCell ref="BG15:BY15"/>
    <mergeCell ref="BZ15:CN15"/>
    <mergeCell ref="CO15:DC15"/>
    <mergeCell ref="B16:AJ16"/>
    <mergeCell ref="AK16:AP17"/>
    <mergeCell ref="AQ16:BF17"/>
    <mergeCell ref="BG16:BY17"/>
    <mergeCell ref="BZ16:CN17"/>
    <mergeCell ref="CO16:DC17"/>
    <mergeCell ref="B17:AJ17"/>
    <mergeCell ref="B18:AJ18"/>
    <mergeCell ref="AK18:AP18"/>
    <mergeCell ref="AQ18:BF18"/>
    <mergeCell ref="BG18:BY18"/>
    <mergeCell ref="BZ18:CN18"/>
    <mergeCell ref="CO18:DC18"/>
    <mergeCell ref="B19:AJ19"/>
    <mergeCell ref="AK19:AP19"/>
    <mergeCell ref="AQ19:BF19"/>
    <mergeCell ref="BG19:BY19"/>
    <mergeCell ref="BZ19:CN19"/>
    <mergeCell ref="CO19:DC19"/>
    <mergeCell ref="B20:AJ20"/>
    <mergeCell ref="AK20:AP20"/>
    <mergeCell ref="AQ20:BF20"/>
    <mergeCell ref="BG20:BY20"/>
    <mergeCell ref="BZ20:CN20"/>
    <mergeCell ref="CO20:DC20"/>
    <mergeCell ref="B21:AJ21"/>
    <mergeCell ref="AK21:AP21"/>
    <mergeCell ref="AQ21:BF21"/>
    <mergeCell ref="BG21:BY21"/>
    <mergeCell ref="BZ21:CN21"/>
    <mergeCell ref="CO21:DC21"/>
    <mergeCell ref="B22:AJ22"/>
    <mergeCell ref="AK22:AP22"/>
    <mergeCell ref="AQ22:BF22"/>
    <mergeCell ref="BG22:BY22"/>
    <mergeCell ref="BZ22:CN22"/>
    <mergeCell ref="CO22:DC22"/>
    <mergeCell ref="B23:AJ23"/>
    <mergeCell ref="AK23:AP23"/>
    <mergeCell ref="AQ23:BF23"/>
    <mergeCell ref="BG23:BY23"/>
    <mergeCell ref="BZ23:CN23"/>
    <mergeCell ref="CO23:DC23"/>
    <mergeCell ref="B24:AJ24"/>
    <mergeCell ref="AK24:AP24"/>
    <mergeCell ref="AQ24:BF24"/>
    <mergeCell ref="BG24:BY24"/>
    <mergeCell ref="BZ24:CN24"/>
    <mergeCell ref="CO24:DC24"/>
    <mergeCell ref="B25:AJ25"/>
    <mergeCell ref="AK25:AP25"/>
    <mergeCell ref="AQ25:BF25"/>
    <mergeCell ref="BG25:BY25"/>
    <mergeCell ref="BZ25:CN25"/>
    <mergeCell ref="CO25:DC25"/>
    <mergeCell ref="B26:AJ26"/>
    <mergeCell ref="AK26:AP26"/>
    <mergeCell ref="AQ26:BF26"/>
    <mergeCell ref="BG26:BY26"/>
    <mergeCell ref="BZ26:CN26"/>
    <mergeCell ref="CO26:DC26"/>
    <mergeCell ref="B27:AJ27"/>
    <mergeCell ref="AK27:AP27"/>
    <mergeCell ref="AQ27:BF27"/>
    <mergeCell ref="BG27:BY27"/>
    <mergeCell ref="BZ27:CN27"/>
    <mergeCell ref="CO27:DC27"/>
    <mergeCell ref="B28:AJ28"/>
    <mergeCell ref="AK28:AP28"/>
    <mergeCell ref="AQ28:BF28"/>
    <mergeCell ref="BG28:BY28"/>
    <mergeCell ref="BZ28:CN28"/>
    <mergeCell ref="CO28:DC28"/>
    <mergeCell ref="B29:AJ29"/>
    <mergeCell ref="AK29:AP29"/>
    <mergeCell ref="AQ29:BF29"/>
    <mergeCell ref="BG29:BY29"/>
    <mergeCell ref="BZ29:CN29"/>
    <mergeCell ref="CO29:DC29"/>
    <mergeCell ref="B30:AJ30"/>
    <mergeCell ref="AK30:AP30"/>
    <mergeCell ref="AQ30:BF30"/>
    <mergeCell ref="BG30:BY30"/>
    <mergeCell ref="BZ30:CN30"/>
    <mergeCell ref="CO30:DC30"/>
    <mergeCell ref="B31:AJ31"/>
    <mergeCell ref="AK31:AP31"/>
    <mergeCell ref="AQ31:BF31"/>
    <mergeCell ref="BG31:BY31"/>
    <mergeCell ref="BZ31:CN31"/>
    <mergeCell ref="CO31:DC31"/>
    <mergeCell ref="B32:AJ32"/>
    <mergeCell ref="AK32:AP32"/>
    <mergeCell ref="AQ32:BF32"/>
    <mergeCell ref="BG32:BY32"/>
    <mergeCell ref="BZ32:CN32"/>
    <mergeCell ref="CO32:DC32"/>
    <mergeCell ref="B33:AJ33"/>
    <mergeCell ref="AK33:AP33"/>
    <mergeCell ref="AQ33:BF33"/>
    <mergeCell ref="BG33:BY33"/>
    <mergeCell ref="BZ33:CN33"/>
    <mergeCell ref="CO33:DC33"/>
    <mergeCell ref="B34:AJ34"/>
    <mergeCell ref="AK34:AP34"/>
    <mergeCell ref="AQ34:BF34"/>
    <mergeCell ref="BG34:BY34"/>
    <mergeCell ref="BZ34:CN34"/>
    <mergeCell ref="CO34:DC34"/>
    <mergeCell ref="B35:AJ35"/>
    <mergeCell ref="AK35:AP35"/>
    <mergeCell ref="AQ35:BF35"/>
    <mergeCell ref="BG35:BY35"/>
    <mergeCell ref="BZ35:CN35"/>
    <mergeCell ref="CO35:DC35"/>
    <mergeCell ref="B36:AJ36"/>
    <mergeCell ref="AK36:AP36"/>
    <mergeCell ref="AQ36:BF36"/>
    <mergeCell ref="BG36:BY36"/>
    <mergeCell ref="BZ36:CN36"/>
    <mergeCell ref="CO36:DC36"/>
    <mergeCell ref="B37:AJ37"/>
    <mergeCell ref="AK37:AP37"/>
    <mergeCell ref="AQ37:BF37"/>
    <mergeCell ref="BG37:BY37"/>
    <mergeCell ref="BZ37:CN37"/>
    <mergeCell ref="CO37:DC37"/>
    <mergeCell ref="B38:AJ38"/>
    <mergeCell ref="AK38:AP38"/>
    <mergeCell ref="AQ38:BF38"/>
    <mergeCell ref="BG38:BY38"/>
    <mergeCell ref="BZ38:CN38"/>
    <mergeCell ref="CO38:DC38"/>
    <mergeCell ref="B39:AJ39"/>
    <mergeCell ref="AK39:AP39"/>
    <mergeCell ref="AQ39:BF39"/>
    <mergeCell ref="BG39:BY39"/>
    <mergeCell ref="BZ39:CN39"/>
    <mergeCell ref="CO39:DC39"/>
    <mergeCell ref="U41:AZ41"/>
    <mergeCell ref="BF41:CU41"/>
    <mergeCell ref="U42:AZ42"/>
    <mergeCell ref="BF42:CU42"/>
    <mergeCell ref="AB44:BG44"/>
    <mergeCell ref="BM44:DB44"/>
    <mergeCell ref="AB45:BG45"/>
    <mergeCell ref="BM45:DB45"/>
    <mergeCell ref="A46:B46"/>
    <mergeCell ref="U47:AZ47"/>
    <mergeCell ref="BF47:CU47"/>
    <mergeCell ref="U48:AZ48"/>
    <mergeCell ref="BF48:CU48"/>
    <mergeCell ref="C50:D50"/>
    <mergeCell ref="E50:H50"/>
    <mergeCell ref="I50:J50"/>
    <mergeCell ref="K50:AH50"/>
    <mergeCell ref="AI50:AL50"/>
    <mergeCell ref="AM50:AN50"/>
  </mergeCells>
  <printOptions/>
  <pageMargins left="0.35" right="0.3236111111111111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2021-01-14T07:15:07Z</cp:lastPrinted>
  <dcterms:modified xsi:type="dcterms:W3CDTF">2021-01-14T07:15:54Z</dcterms:modified>
  <cp:category/>
  <cp:version/>
  <cp:contentType/>
  <cp:contentStatus/>
  <cp:revision>180</cp:revision>
</cp:coreProperties>
</file>