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'стр1'!$A$2:$DC$110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<sst xmlns="http://schemas.openxmlformats.org/spreadsheetml/2006/main" count="751" uniqueCount="331">
  <si>
    <t>ОТЧЕТ ОБ ИСПОЛНЕНИИ БЮДЖЕТА</t>
  </si>
  <si>
    <t>КОДЫ</t>
  </si>
  <si>
    <t>Форма по ОКУД</t>
  </si>
  <si>
    <t>0503117</t>
  </si>
  <si>
    <t xml:space="preserve">на 1 </t>
  </si>
  <si>
    <t>октября</t>
  </si>
  <si>
    <t>г.</t>
  </si>
  <si>
    <t>Дата</t>
  </si>
  <si>
    <t>01.10.2018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</si>
  <si>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</si>
  <si>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</si>
  <si>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</si>
  <si>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</si>
  <si>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</si>
  <si>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</si>
  <si>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</si>
  <si>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</si>
  <si>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</si>
  <si>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</si>
  <si>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</si>
  <si>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</si>
  <si>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</si>
  <si>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</si>
  <si>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</si>
  <si>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</si>
  <si>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</si>
  <si>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</si>
  <si>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</si>
  <si>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</si>
  <si>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</si>
  <si>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</si>
  <si>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</si>
  <si>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</si>
  <si>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</si>
  <si>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</si>
  <si>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</si>
  <si>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</si>
  <si>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</si>
  <si>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</si>
  <si>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</si>
  <si>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</si>
  <si>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</si>
  <si>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</si>
  <si>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</si>
  <si>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</si>
  <si>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</si>
  <si>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</si>
  <si>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</si>
  <si>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</si>
  <si>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</si>
  <si>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</si>
  <si>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</si>
  <si>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</si>
  <si>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</si>
  <si>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</si>
  <si>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</si>
  <si>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</si>
  <si>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</si>
  <si>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</si>
  <si>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</si>
  <si>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</si>
  <si>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</si>
  <si>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</si>
  <si>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</si>
  <si>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</si>
  <si>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</si>
  <si>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</si>
  <si>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</si>
  <si>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</si>
  <si>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</si>
  <si>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</si>
  <si>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</si>
  <si>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</si>
  <si>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</si>
  <si>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</si>
  <si>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</si>
  <si>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</si>
  <si>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</si>
  <si>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</si>
  <si>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</si>
  <si>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</si>
  <si>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</si>
  <si>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</si>
  <si>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</si>
  <si>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</si>
  <si>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</si>
  <si>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</si>
  <si>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</si>
  <si>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</si>
  <si>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</si>
  <si>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</si>
  <si>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</si>
  <si>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</si>
  <si>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</si>
  <si>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</si>
  <si>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</si>
  <si>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</si>
  <si>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</si>
  <si>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</si>
  <si>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</si>
  <si>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</si>
  <si>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</si>
  <si>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</si>
  <si>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</si>
  <si>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</si>
  <si>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</si>
  <si>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</si>
  <si>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</si>
  <si>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</si>
  <si>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</si>
  <si>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</si>
  <si>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</si>
  <si>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</si>
  <si>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</si>
  <si>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</si>
  <si>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</si>
  <si>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</si>
  <si>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</si>
  <si>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</si>
  <si>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</si>
  <si>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</si>
  <si>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</si>
  <si>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</si>
  <si>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</si>
  <si>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</si>
  <si>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</si>
  <si>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</si>
  <si>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</si>
  <si>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</si>
  <si>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</si>
  <si>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</si>
  <si>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</si>
  <si>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</si>
  <si>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</si>
  <si>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</si>
  <si>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</si>
  <si>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</si>
  <si>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</si>
  <si>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</si>
  <si>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</si>
  <si>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</si>
  <si>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</si>
  <si>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</si>
  <si>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</si>
  <si>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</si>
  <si>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</si>
  <si>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</si>
  <si>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</si>
  <si>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</si>
  <si>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</si>
  <si>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</si>
  <si>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</si>
  <si>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</si>
  <si>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</si>
  <si>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</si>
  <si>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</si>
  <si>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</si>
  <si>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</si>
  <si>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</si>
  <si>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</si>
  <si>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</si>
  <si>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</si>
  <si>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</si>
  <si>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</si>
  <si>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</si>
  <si>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</si>
  <si>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</si>
  <si>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</si>
  <si>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</si>
  <si>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</si>
  <si>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</si>
  <si>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</si>
  <si>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</si>
  <si>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</si>
  <si>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</si>
  <si>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</si>
  <si>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</si>
  <si>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</si>
  <si>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</si>
  <si>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</si>
  <si>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</si>
  <si>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</si>
  <si>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</si>
  <si>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</si>
  <si>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</si>
  <si>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</si>
  <si>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</si>
  <si>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</si>
  <si>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</si>
  <si>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</si>
  <si>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</si>
  <si>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</si>
  <si>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</si>
  <si>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</si>
  <si>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</si>
  <si>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</si>
  <si>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</si>
  <si>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</si>
  <si>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</si>
  <si>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</si>
  <si>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</si>
  <si>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</si>
  <si>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</si>
  <si>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</si>
  <si>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</si>
  <si>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</si>
  <si>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</si>
  <si>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</si>
  <si>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</si>
  <si>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</si>
  <si>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</si>
  <si>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</si>
  <si>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</si>
  <si>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</si>
  <si>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</si>
  <si>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</si>
  <si>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</si>
  <si>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</si>
  <si>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</si>
  <si>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</si>
  <si>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</si>
  <si>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</si>
  <si>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</si>
  <si>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</si>
  <si>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</si>
  <si>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</si>
  <si>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</si>
  <si>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</si>
  <si>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</si>
  <si>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</si>
  <si>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</si>
  <si>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</si>
  <si>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</si>
  <si>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</si>
  <si>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</si>
  <si>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</si>
  <si>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</si>
  <si>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</si>
  <si>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</si>
  <si>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</si>
  <si>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</si>
  <si>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</si>
  <si>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</si>
  <si>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</si>
  <si>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</si>
  <si>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</si>
  <si>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</si>
  <si>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</si>
  <si>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</si>
  <si>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</si>
  <si>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</si>
  <si>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</si>
  <si>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</si>
  <si>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</si>
  <si>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</si>
  <si>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</si>
  <si>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</si>
  <si>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</si>
  <si>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</si>
  <si>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</si>
  <si>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</si>
  <si>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</si>
  <si>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</si>
  <si>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</si>
  <si>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</si>
  <si>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</si>
  <si>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</si>
  <si>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</si>
  <si>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</si>
  <si>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</si>
  <si>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</si>
  <si>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</si>
  <si>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</si>
  <si>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</si>
  <si>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</si>
  <si>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</si>
  <si>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</si>
  <si>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</si>
  <si>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951 0705 9990099990 244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</si>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</sst>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10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5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9" fillId="0" borderId="43" xfId="0" applyFont="1" applyBorder="1" applyAlignment="1">
      <alignment/>
    </xf>
    <xf numFmtId="164" fontId="19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2"/>
  <sheetViews>
    <sheetView view="pageBreakPreview" zoomScaleSheetLayoutView="100" workbookViewId="0" topLeftCell="A95">
      <selection activeCell="BX109" sqref="BX109"/>
    </sheetView>
  </sheetViews>
  <sheetFormatPr defaultColWidth="1.00390625" defaultRowHeight="12.75"/>
  <cols>
    <col min="1" max="1" width="1.75390625" style="1" customWidth="1"/>
    <col min="2" max="11" width="0.5" style="1" customWidth="1"/>
    <col min="12" max="12" width="1.875" style="1" customWidth="1"/>
    <col min="13" max="15" width="0.5" style="1" customWidth="1"/>
    <col min="16" max="16" width="3.50390625" style="1" customWidth="1"/>
    <col min="17" max="18" width="0.5" style="1" customWidth="1"/>
    <col min="19" max="19" width="1.75390625" style="1" customWidth="1"/>
    <col min="20" max="28" width="0.6171875" style="1" hidden="1" customWidth="1"/>
    <col min="29" max="29" width="4.50390625" style="1" customWidth="1"/>
    <col min="30" max="30" width="16.50390625" style="1" customWidth="1"/>
    <col min="31" max="31" width="13.625" style="1" customWidth="1"/>
    <col min="32" max="32" width="0.875" style="1" customWidth="1"/>
    <col min="33" max="33" width="0.5" style="1" customWidth="1"/>
    <col min="34" max="34" width="1.4921875" style="1" customWidth="1"/>
    <col min="35" max="35" width="0.74609375" style="1" customWidth="1"/>
    <col min="36" max="36" width="0.5" style="1" customWidth="1"/>
    <col min="37" max="37" width="0.6171875" style="1" hidden="1" customWidth="1"/>
    <col min="38" max="39" width="0.5" style="1" customWidth="1"/>
    <col min="40" max="40" width="3.75390625" style="1" customWidth="1"/>
    <col min="41" max="42" width="0.5" style="1" customWidth="1"/>
    <col min="43" max="43" width="3.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6171875" style="1" hidden="1" customWidth="1"/>
    <col min="53" max="53" width="3.875" style="1" customWidth="1"/>
    <col min="54" max="54" width="1.4921875" style="1" customWidth="1"/>
    <col min="55" max="55" width="2.75390625" style="1" customWidth="1"/>
    <col min="56" max="65" width="0.5" style="1" customWidth="1"/>
    <col min="66" max="66" width="0.6171875" style="1" hidden="1" customWidth="1"/>
    <col min="67" max="67" width="1.75390625" style="1" customWidth="1"/>
    <col min="68" max="68" width="0.5" style="1" customWidth="1"/>
    <col min="69" max="69" width="0.6171875" style="1" customWidth="1"/>
    <col min="70" max="70" width="2.75390625" style="1" customWidth="1"/>
    <col min="71" max="75" width="0.6171875" style="1" hidden="1" customWidth="1"/>
    <col min="76" max="76" width="1.4921875" style="1" customWidth="1"/>
    <col min="77" max="77" width="0.5" style="1" customWidth="1"/>
    <col min="78" max="78" width="0.6171875" style="1" hidden="1" customWidth="1"/>
    <col min="79" max="79" width="1.75390625" style="1" customWidth="1"/>
    <col min="80" max="80" width="0.875" style="1" hidden="1" customWidth="1"/>
    <col min="81" max="81" width="1.875" style="1" customWidth="1"/>
    <col min="82" max="82" width="1.4921875" style="1" customWidth="1"/>
    <col min="83" max="83" width="0.5" style="1" customWidth="1"/>
    <col min="84" max="84" width="1.875" style="1" customWidth="1"/>
    <col min="85" max="85" width="0.5" style="1" customWidth="1"/>
    <col min="86" max="86" width="4.50390625" style="1" customWidth="1"/>
    <col min="87" max="87" width="0.74609375" style="1" hidden="1" customWidth="1"/>
    <col min="88" max="90" width="0.6171875" style="1" hidden="1" customWidth="1"/>
    <col min="91" max="91" width="1.00390625" style="1" hidden="1" customWidth="1"/>
    <col min="92" max="95" width="0.5" style="1" customWidth="1"/>
    <col min="96" max="96" width="1.00390625" style="1" hidden="1" customWidth="1"/>
    <col min="97" max="97" width="0.6171875" style="1" hidden="1" customWidth="1"/>
    <col min="98" max="99" width="0.5" style="1" customWidth="1"/>
    <col min="100" max="100" width="0.74609375" style="1" hidden="1" customWidth="1"/>
    <col min="101" max="101" width="0.617187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617187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2018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4.25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BB15+BB97</f>
        <v>14826600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BX15+BX97</f>
        <v>11852122.91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2974477.09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4.25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BB16+BB31+BB42+BB62+BB71+BB85+BB91</f>
        <v>9212000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BX16+BX31+BX42+BX62+BX71+BX81+BX85</f>
        <v>7067745.94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2144254.0599999996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4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1241600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866643.47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374956.53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4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1241600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866643.47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374956.53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1241600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863400.88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378199.12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863253.67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-863253.67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128.49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-128.49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18.72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-18.72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</f>
        <v>255.07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5">-BX23</f>
        <v>-255.07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6.7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254.88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-254.88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90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0.19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-0.19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18" customHeight="1" hidden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 t="s">
        <v>45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</f>
        <v>2987.52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aca="true" t="shared" si="4" ref="CN27:CN28">-BX27</f>
        <v>-2987.52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2987.52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4"/>
        <v>-2987.52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4.25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5" ref="BB31:BB32">BB32</f>
        <v>1076600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6" ref="BX31:BX32">BX32</f>
        <v>2285454.99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7" ref="CN31:CN33">BB31-BX31</f>
        <v>-1208854.9900000002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5"/>
        <v>1076600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6"/>
        <v>2285454.99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7"/>
        <v>-1208854.9900000002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4.25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1076600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BX34+BX35+BX36</f>
        <v>2285454.99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7"/>
        <v>-1208854.9900000002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2276474.65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8" ref="CN34:CN36">-BX34</f>
        <v>-2276474.65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4252.22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8"/>
        <v>-4252.22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4728.12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8"/>
        <v>-4728.12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4.25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6727400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3678484.93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9" ref="CN42:CN44">BB42-BX42</f>
        <v>3048915.07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923700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96507.02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9"/>
        <v>827192.98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923700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96507.02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9"/>
        <v>827192.98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96052.33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10" ref="CN45:CN46">-BX45</f>
        <v>-96052.33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454.69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10"/>
        <v>-454.69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4.25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5803700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3581977.91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1" ref="CN49:CN51">BB49-BX49</f>
        <v>2221722.09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4.2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1810000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1282186.22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1"/>
        <v>527813.78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4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1810000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1282186.22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1"/>
        <v>527813.78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1280714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2" ref="CN52:CN53">-BX52</f>
        <v>-1280714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1472.22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2"/>
        <v>-1472.22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4.2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3993700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2299791.69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3" ref="CN56:CN57">BB56-BX56</f>
        <v>1693908.31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4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3993700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2299791.69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3"/>
        <v>1693908.31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2292060.94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4" ref="CN58:CN59">-BX58</f>
        <v>-2292060.94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7730.75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4"/>
        <v>-7730.75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 t="s">
        <v>45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5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6" ref="BX62:BX64">BX63</f>
        <v>97354.37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7" ref="CN62:CN65">BB62-BX62</f>
        <v>-58854.369999999995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5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6"/>
        <v>97354.37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7"/>
        <v>-58854.369999999995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5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6"/>
        <v>97354.37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7"/>
        <v>-58854.369999999995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7.2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97354.37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7"/>
        <v>-58854.369999999995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8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8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8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8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96500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117791.71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9" ref="CN71:CN72">BB71-BX71</f>
        <v>-21291.710000000006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96500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117791.71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9"/>
        <v>-21291.710000000006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96500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117791.71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20" ref="CN75:CN76">BB75-BX75</f>
        <v>-21291.710000000006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4.7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96500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117791.71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20"/>
        <v>-21291.710000000006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3.25" customHeight="1" hidden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 t="e">
        <f>BB78+BB81</f>
        <v>#VALUE!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>BX78</f>
        <v>0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 t="e">
        <f aca="true" t="shared" si="21" ref="CN77:CN80">BB77</f>
        <v>#VALUE!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68.25" customHeight="1" hidden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22" ref="BB78:BB79">BB79</f>
        <v>0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21"/>
        <v>0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9"/>
    </row>
    <row r="79" spans="1:120" ht="57.75" customHeight="1" hidden="1">
      <c r="A79" s="110" t="s">
        <v>164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1" t="s">
        <v>32</v>
      </c>
      <c r="AG79" s="111"/>
      <c r="AH79" s="111"/>
      <c r="AI79" s="111"/>
      <c r="AJ79" s="111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2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1"/>
        <v>0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66.75" customHeight="1" hidden="1">
      <c r="A80" s="110" t="s">
        <v>166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0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21"/>
        <v>0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23.25" customHeight="1">
      <c r="A81" s="112" t="s">
        <v>168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3" t="s">
        <v>32</v>
      </c>
      <c r="AG81" s="113"/>
      <c r="AH81" s="113"/>
      <c r="AI81" s="113"/>
      <c r="AJ81" s="113"/>
      <c r="AK81" s="114"/>
      <c r="AL81" s="115" t="s">
        <v>169</v>
      </c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6" t="s">
        <v>45</v>
      </c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7"/>
      <c r="BT81" s="117"/>
      <c r="BU81" s="117"/>
      <c r="BV81" s="117"/>
      <c r="BW81" s="117"/>
      <c r="BX81" s="118">
        <f aca="true" t="shared" si="23" ref="BX81:BX83">BX82</f>
        <v>18016.47</v>
      </c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6">
        <f aca="true" t="shared" si="24" ref="CN81:CN84">-BX81</f>
        <v>-18016.47</v>
      </c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P81" s="99"/>
    </row>
    <row r="82" spans="1:120" ht="16.5" customHeight="1">
      <c r="A82" s="119" t="s">
        <v>170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20" t="s">
        <v>32</v>
      </c>
      <c r="AG82" s="120"/>
      <c r="AH82" s="120"/>
      <c r="AI82" s="120"/>
      <c r="AJ82" s="120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 t="s">
        <v>45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>
        <f t="shared" si="23"/>
        <v>18016.47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4"/>
        <v>-18016.47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16.5" customHeight="1">
      <c r="A83" s="119" t="s">
        <v>172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20" t="s">
        <v>32</v>
      </c>
      <c r="AG83" s="120"/>
      <c r="AH83" s="120"/>
      <c r="AI83" s="120"/>
      <c r="AJ83" s="120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 t="s">
        <v>45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>
        <f t="shared" si="23"/>
        <v>18016.47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4"/>
        <v>-18016.47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6.5" customHeight="1">
      <c r="A84" s="119" t="s">
        <v>174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20" t="s">
        <v>32</v>
      </c>
      <c r="AG84" s="120"/>
      <c r="AH84" s="120"/>
      <c r="AI84" s="120"/>
      <c r="AJ84" s="120"/>
      <c r="AK84" s="37"/>
      <c r="AL84" s="74" t="s">
        <v>175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7" t="s">
        <v>45</v>
      </c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8"/>
      <c r="BT84" s="78"/>
      <c r="BU84" s="78"/>
      <c r="BV84" s="78"/>
      <c r="BW84" s="78"/>
      <c r="BX84" s="38">
        <v>18016.47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77">
        <f t="shared" si="24"/>
        <v>-18016.47</v>
      </c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P84" s="99"/>
    </row>
    <row r="85" spans="1:120" ht="14.25" customHeight="1">
      <c r="A85" s="86" t="s">
        <v>176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41" t="s">
        <v>32</v>
      </c>
      <c r="AG85" s="41"/>
      <c r="AH85" s="41"/>
      <c r="AI85" s="41"/>
      <c r="AJ85" s="41"/>
      <c r="AK85" s="42"/>
      <c r="AL85" s="87" t="s">
        <v>177</v>
      </c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90">
        <f>BB89</f>
        <v>10900</v>
      </c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1"/>
      <c r="BT85" s="91"/>
      <c r="BU85" s="91"/>
      <c r="BV85" s="91"/>
      <c r="BW85" s="91"/>
      <c r="BX85" s="43">
        <f>BX89</f>
        <v>4000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f>BB85-BX85</f>
        <v>6900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9"/>
    </row>
    <row r="86" spans="1:120" ht="45" customHeight="1" hidden="1">
      <c r="A86" s="80" t="s">
        <v>178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48" t="s">
        <v>32</v>
      </c>
      <c r="AG86" s="48"/>
      <c r="AH86" s="48"/>
      <c r="AI86" s="48"/>
      <c r="AJ86" s="48"/>
      <c r="AK86" s="49"/>
      <c r="AL86" s="121" t="s">
        <v>179</v>
      </c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5"/>
      <c r="BT86" s="65"/>
      <c r="BU86" s="65"/>
      <c r="BV86" s="65"/>
      <c r="BW86" s="65"/>
      <c r="BX86" s="50" t="s">
        <v>45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 t="s">
        <v>45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9"/>
    </row>
    <row r="87" spans="1:120" ht="36.75" customHeight="1" hidden="1">
      <c r="A87" s="81" t="s">
        <v>180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36" t="s">
        <v>32</v>
      </c>
      <c r="AG87" s="36"/>
      <c r="AH87" s="36"/>
      <c r="AI87" s="36"/>
      <c r="AJ87" s="36"/>
      <c r="AK87" s="37"/>
      <c r="AL87" s="74" t="s">
        <v>181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 t="s">
        <v>45</v>
      </c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f>BX88</f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 t="s">
        <v>45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35.25" customHeight="1" hidden="1">
      <c r="A88" s="122" t="s">
        <v>180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0" t="s">
        <v>32</v>
      </c>
      <c r="AG88" s="120"/>
      <c r="AH88" s="120"/>
      <c r="AI88" s="120"/>
      <c r="AJ88" s="120"/>
      <c r="AK88" s="37"/>
      <c r="AL88" s="74" t="s">
        <v>182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8"/>
      <c r="BT88" s="78"/>
      <c r="BU88" s="78"/>
      <c r="BV88" s="78"/>
      <c r="BW88" s="78"/>
      <c r="BX88" s="38" t="s">
        <v>45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 t="s">
        <v>45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9"/>
    </row>
    <row r="89" spans="1:120" ht="25.5" customHeight="1">
      <c r="A89" s="80" t="s">
        <v>183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48" t="s">
        <v>32</v>
      </c>
      <c r="AG89" s="48"/>
      <c r="AH89" s="48"/>
      <c r="AI89" s="48"/>
      <c r="AJ89" s="48"/>
      <c r="AK89" s="49"/>
      <c r="AL89" s="70" t="s">
        <v>184</v>
      </c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64">
        <f>BB90</f>
        <v>10900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5"/>
      <c r="BT89" s="65"/>
      <c r="BU89" s="65"/>
      <c r="BV89" s="65"/>
      <c r="BW89" s="65"/>
      <c r="BX89" s="50">
        <f>BX90</f>
        <v>4000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25" ref="CN89:CN90">BB89-BX89</f>
        <v>6900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9"/>
    </row>
    <row r="90" spans="1:120" ht="36.75" customHeight="1">
      <c r="A90" s="81" t="s">
        <v>185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36" t="s">
        <v>32</v>
      </c>
      <c r="AG90" s="36"/>
      <c r="AH90" s="36"/>
      <c r="AI90" s="36"/>
      <c r="AJ90" s="36"/>
      <c r="AK90" s="37"/>
      <c r="AL90" s="74" t="s">
        <v>186</v>
      </c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7">
        <v>10900</v>
      </c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8"/>
      <c r="BT90" s="78"/>
      <c r="BU90" s="78"/>
      <c r="BV90" s="78"/>
      <c r="BW90" s="78"/>
      <c r="BX90" s="38">
        <v>4000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5"/>
        <v>6900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9"/>
    </row>
    <row r="91" spans="1:120" ht="14.25" customHeight="1">
      <c r="A91" s="86" t="s">
        <v>187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41" t="s">
        <v>32</v>
      </c>
      <c r="AG91" s="41"/>
      <c r="AH91" s="41"/>
      <c r="AI91" s="41"/>
      <c r="AJ91" s="41"/>
      <c r="AK91" s="42"/>
      <c r="AL91" s="87" t="s">
        <v>188</v>
      </c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90">
        <f>BB95</f>
        <v>20500</v>
      </c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43">
        <f aca="true" t="shared" si="26" ref="BX91:BX93">BX92</f>
        <v>0</v>
      </c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>
        <f>BB91</f>
        <v>20500</v>
      </c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P91" s="99"/>
    </row>
    <row r="92" spans="1:120" ht="15" customHeight="1" hidden="1">
      <c r="A92" s="80" t="s">
        <v>189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48" t="s">
        <v>32</v>
      </c>
      <c r="AG92" s="48"/>
      <c r="AH92" s="48"/>
      <c r="AI92" s="48"/>
      <c r="AJ92" s="48"/>
      <c r="AK92" s="49"/>
      <c r="AL92" s="63" t="s">
        <v>190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4" t="s">
        <v>45</v>
      </c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50">
        <f t="shared" si="26"/>
        <v>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 t="s">
        <v>45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99"/>
    </row>
    <row r="93" spans="1:120" ht="16.5" customHeight="1" hidden="1">
      <c r="A93" s="81" t="s">
        <v>191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192</v>
      </c>
      <c r="AG93" s="36"/>
      <c r="AH93" s="36"/>
      <c r="AI93" s="36"/>
      <c r="AJ93" s="36"/>
      <c r="AK93" s="37"/>
      <c r="AL93" s="123" t="s">
        <v>193</v>
      </c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f t="shared" si="26"/>
        <v>0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 t="s">
        <v>45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15" customHeight="1" hidden="1">
      <c r="A94" s="81" t="s">
        <v>191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36" t="s">
        <v>32</v>
      </c>
      <c r="AG94" s="36"/>
      <c r="AH94" s="36"/>
      <c r="AI94" s="36"/>
      <c r="AJ94" s="36"/>
      <c r="AK94" s="37"/>
      <c r="AL94" s="123" t="s">
        <v>194</v>
      </c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77" t="s">
        <v>45</v>
      </c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38" t="s">
        <v>45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 t="s">
        <v>45</v>
      </c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P94" s="99"/>
    </row>
    <row r="95" spans="1:120" ht="14.25" customHeight="1">
      <c r="A95" s="80" t="s">
        <v>195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48" t="s">
        <v>32</v>
      </c>
      <c r="AG95" s="48"/>
      <c r="AH95" s="48"/>
      <c r="AI95" s="48"/>
      <c r="AJ95" s="48"/>
      <c r="AK95" s="49"/>
      <c r="AL95" s="70" t="s">
        <v>196</v>
      </c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64">
        <f>BB96</f>
        <v>20500</v>
      </c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50">
        <f>BX96</f>
        <v>0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>
        <f aca="true" t="shared" si="27" ref="CN95:CN96">BB95</f>
        <v>20500</v>
      </c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P95" s="99"/>
    </row>
    <row r="96" spans="1:120" ht="24" customHeight="1">
      <c r="A96" s="81" t="s">
        <v>197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36" t="s">
        <v>32</v>
      </c>
      <c r="AG96" s="36"/>
      <c r="AH96" s="36"/>
      <c r="AI96" s="36"/>
      <c r="AJ96" s="36"/>
      <c r="AK96" s="37"/>
      <c r="AL96" s="74" t="s">
        <v>198</v>
      </c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7">
        <v>20500</v>
      </c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38" t="s">
        <v>45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>
        <f t="shared" si="27"/>
        <v>20500</v>
      </c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P96" s="99"/>
    </row>
    <row r="97" spans="1:107" ht="24.75" customHeight="1">
      <c r="A97" s="124" t="s">
        <v>199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41" t="s">
        <v>32</v>
      </c>
      <c r="AG97" s="41"/>
      <c r="AH97" s="41"/>
      <c r="AI97" s="41"/>
      <c r="AJ97" s="41"/>
      <c r="AK97" s="41"/>
      <c r="AL97" s="42" t="s">
        <v>200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3">
        <f>BB98</f>
        <v>5614600</v>
      </c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4">
        <f>BX98</f>
        <v>4784376.970000001</v>
      </c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125">
        <f aca="true" t="shared" si="28" ref="CN97:CN101">BB97-BX97</f>
        <v>830223.0299999993</v>
      </c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>BB99+BB102+BB107</f>
        <v>5614600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>BX99+BX102+BX107</f>
        <v>4784376.970000001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>
        <f t="shared" si="28"/>
        <v>830223.0299999993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24.75" customHeight="1">
      <c r="A99" s="68" t="s">
        <v>203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48" t="s">
        <v>32</v>
      </c>
      <c r="AG99" s="48"/>
      <c r="AH99" s="48"/>
      <c r="AI99" s="48"/>
      <c r="AJ99" s="48"/>
      <c r="AK99" s="48"/>
      <c r="AL99" s="49" t="s">
        <v>204</v>
      </c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50">
        <f aca="true" t="shared" si="29" ref="BB99:BB100">BB100</f>
        <v>4387800</v>
      </c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>
        <f aca="true" t="shared" si="30" ref="BX99:BX100">BX100</f>
        <v>3943400</v>
      </c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1">
        <f t="shared" si="28"/>
        <v>444400</v>
      </c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</row>
    <row r="100" spans="1:107" ht="13.5" customHeight="1">
      <c r="A100" s="54" t="s">
        <v>205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55"/>
      <c r="AL100" s="74" t="s">
        <v>206</v>
      </c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38">
        <f t="shared" si="29"/>
        <v>4387800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f t="shared" si="30"/>
        <v>3943400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28"/>
        <v>444400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2.5" customHeight="1">
      <c r="A101" s="73" t="s">
        <v>207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36" t="s">
        <v>32</v>
      </c>
      <c r="AG101" s="36"/>
      <c r="AH101" s="36"/>
      <c r="AI101" s="36"/>
      <c r="AJ101" s="36"/>
      <c r="AK101" s="55"/>
      <c r="AL101" s="37" t="s">
        <v>208</v>
      </c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8">
        <f>4354900+32900</f>
        <v>4387800</v>
      </c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>
        <v>3943400</v>
      </c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9">
        <f t="shared" si="28"/>
        <v>444400</v>
      </c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ht="23.25" customHeight="1">
      <c r="A102" s="68" t="s">
        <v>209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48" t="s">
        <v>32</v>
      </c>
      <c r="AG102" s="48"/>
      <c r="AH102" s="48"/>
      <c r="AI102" s="48"/>
      <c r="AJ102" s="48"/>
      <c r="AK102" s="49"/>
      <c r="AL102" s="49" t="s">
        <v>210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>BB103+BB105</f>
        <v>192900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>BX103+BX105</f>
        <v>131076.97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>BB102</f>
        <v>192900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ht="23.25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f>BX104</f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ht="27" customHeight="1">
      <c r="A104" s="73" t="s">
        <v>213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36" t="s">
        <v>32</v>
      </c>
      <c r="AG104" s="36"/>
      <c r="AH104" s="36"/>
      <c r="AI104" s="36"/>
      <c r="AJ104" s="36"/>
      <c r="AK104" s="37"/>
      <c r="AL104" s="74" t="s">
        <v>214</v>
      </c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38">
        <v>200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200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 t="s">
        <v>45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s="126" customFormat="1" ht="35.25" customHeight="1">
      <c r="A105" s="59" t="s">
        <v>215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60" t="s">
        <v>32</v>
      </c>
      <c r="AG105" s="60"/>
      <c r="AH105" s="60"/>
      <c r="AI105" s="60"/>
      <c r="AJ105" s="60"/>
      <c r="AK105" s="55"/>
      <c r="AL105" s="55" t="s">
        <v>216</v>
      </c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61">
        <f>BB106</f>
        <v>192700</v>
      </c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>
        <f>BX106</f>
        <v>130876.97</v>
      </c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2">
        <f aca="true" t="shared" si="31" ref="CN105:CN109">BB105-BX105</f>
        <v>61823.03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</row>
    <row r="106" spans="1:107" ht="35.25" customHeight="1">
      <c r="A106" s="54" t="s">
        <v>217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36" t="s">
        <v>32</v>
      </c>
      <c r="AG106" s="36"/>
      <c r="AH106" s="36"/>
      <c r="AI106" s="36"/>
      <c r="AJ106" s="36"/>
      <c r="AK106" s="36"/>
      <c r="AL106" s="37" t="s">
        <v>218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>
        <v>192700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v>130876.97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31"/>
        <v>61823.03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s="99" customFormat="1" ht="13.5" customHeight="1">
      <c r="A107" s="68" t="s">
        <v>219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83" t="s">
        <v>32</v>
      </c>
      <c r="AG107" s="83"/>
      <c r="AH107" s="83"/>
      <c r="AI107" s="83"/>
      <c r="AJ107" s="83"/>
      <c r="AK107" s="84"/>
      <c r="AL107" s="49" t="s">
        <v>220</v>
      </c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>
        <f aca="true" t="shared" si="32" ref="BB107:BB108">BB108</f>
        <v>1033900</v>
      </c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>
        <f aca="true" t="shared" si="33" ref="BX107:BX108">BX108</f>
        <v>709900</v>
      </c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1">
        <f t="shared" si="31"/>
        <v>324000</v>
      </c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</row>
    <row r="108" spans="1:107" s="34" customFormat="1" ht="13.5" customHeight="1">
      <c r="A108" s="127" t="s">
        <v>221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8">
        <f t="shared" si="32"/>
        <v>1033900</v>
      </c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38">
        <f t="shared" si="33"/>
        <v>709900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>
        <f t="shared" si="31"/>
        <v>324000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24.75" customHeight="1">
      <c r="A109" s="127" t="s">
        <v>223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36" t="s">
        <v>32</v>
      </c>
      <c r="AG109" s="36"/>
      <c r="AH109" s="36"/>
      <c r="AI109" s="36"/>
      <c r="AJ109" s="36"/>
      <c r="AK109" s="37"/>
      <c r="AL109" s="74" t="s">
        <v>224</v>
      </c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128">
        <v>1033900</v>
      </c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9"/>
      <c r="BX109" s="38">
        <v>709900</v>
      </c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9">
        <f t="shared" si="31"/>
        <v>324000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</row>
    <row r="110" spans="1:107" s="34" customFormat="1" ht="14.2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3"/>
      <c r="BT110" s="133"/>
      <c r="BU110" s="133"/>
      <c r="BV110" s="133"/>
      <c r="BW110" s="133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</row>
    <row r="111" spans="1:107" s="34" customFormat="1" ht="14.2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</row>
    <row r="112" spans="1:107" s="34" customFormat="1" ht="14.2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</row>
    <row r="113" ht="24" customHeight="1"/>
  </sheetData>
  <sheetProtection selectLockedCells="1" selectUnlockedCells="1"/>
  <mergeCells count="612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M87"/>
    <mergeCell ref="CN87:DC87"/>
    <mergeCell ref="A88:AE88"/>
    <mergeCell ref="AF88:AJ88"/>
    <mergeCell ref="AL88:BA88"/>
    <mergeCell ref="BB88:BR88"/>
    <mergeCell ref="BX88:CH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R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K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R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K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W108"/>
    <mergeCell ref="BX108:CM108"/>
    <mergeCell ref="CN108:DC108"/>
    <mergeCell ref="A109:AE109"/>
    <mergeCell ref="AF109:AJ109"/>
    <mergeCell ref="AL109:BA109"/>
    <mergeCell ref="BB109:BR109"/>
    <mergeCell ref="BX109:CM109"/>
    <mergeCell ref="CN109:DC109"/>
    <mergeCell ref="BB110:BR110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2"/>
  <sheetViews>
    <sheetView view="pageBreakPreview" zoomScaleSheetLayoutView="100" workbookViewId="0" topLeftCell="A1">
      <selection activeCell="AT32" sqref="AT32"/>
    </sheetView>
  </sheetViews>
  <sheetFormatPr defaultColWidth="1.00390625" defaultRowHeight="12.75"/>
  <cols>
    <col min="1" max="1" width="2.75390625" style="1" customWidth="1"/>
    <col min="2" max="14" width="0.5" style="1" customWidth="1"/>
    <col min="15" max="15" width="1.625" style="1" customWidth="1"/>
    <col min="16" max="16" width="0.6171875" style="1" hidden="1" customWidth="1"/>
    <col min="17" max="17" width="4.75390625" style="1" customWidth="1"/>
    <col min="18" max="18" width="1.4921875" style="1" customWidth="1"/>
    <col min="19" max="24" width="0.6171875" style="1" hidden="1" customWidth="1"/>
    <col min="25" max="27" width="0.5" style="1" customWidth="1"/>
    <col min="28" max="28" width="4.50390625" style="1" customWidth="1"/>
    <col min="29" max="29" width="3.75390625" style="1" customWidth="1"/>
    <col min="30" max="30" width="34.50390625" style="1" customWidth="1"/>
    <col min="31" max="31" width="2.25390625" style="1" customWidth="1"/>
    <col min="32" max="35" width="0.5" style="1" customWidth="1"/>
    <col min="36" max="36" width="1.875" style="1" customWidth="1"/>
    <col min="37" max="38" width="0.5" style="1" customWidth="1"/>
    <col min="39" max="39" width="2.75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125" style="1" customWidth="1"/>
    <col min="45" max="45" width="2.625" style="1" customWidth="1"/>
    <col min="46" max="46" width="1.121093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625" style="1" customWidth="1"/>
    <col min="64" max="64" width="0.5" style="1" customWidth="1"/>
    <col min="65" max="65" width="2.875" style="1" customWidth="1"/>
    <col min="66" max="67" width="0.5" style="1" customWidth="1"/>
    <col min="68" max="68" width="3.50390625" style="1" customWidth="1"/>
    <col min="69" max="72" width="0.5" style="1" customWidth="1"/>
    <col min="73" max="73" width="3.00390625" style="1" customWidth="1"/>
    <col min="74" max="74" width="1.12109375" style="1" customWidth="1"/>
    <col min="75" max="77" width="0.5" style="1" customWidth="1"/>
    <col min="78" max="78" width="2.625" style="1" customWidth="1"/>
    <col min="79" max="82" width="0.5" style="1" customWidth="1"/>
    <col min="83" max="83" width="7.125" style="1" customWidth="1"/>
    <col min="84" max="89" width="0.6171875" style="1" hidden="1" customWidth="1"/>
    <col min="90" max="16384" width="0.5" style="1" customWidth="1"/>
  </cols>
  <sheetData>
    <row r="1" spans="69:83" ht="12.75" customHeight="1">
      <c r="BQ1" s="1" t="s">
        <v>225</v>
      </c>
      <c r="CC1" s="10"/>
      <c r="CD1" s="10"/>
      <c r="CE1" s="10"/>
    </row>
    <row r="2" spans="1:83" ht="14.25">
      <c r="A2" s="135" t="s">
        <v>226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</row>
    <row r="3" spans="41:55" ht="14.25"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</row>
    <row r="4" spans="1:83" ht="36" customHeight="1">
      <c r="A4" s="137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8" t="s">
        <v>26</v>
      </c>
      <c r="AF4" s="138"/>
      <c r="AG4" s="138"/>
      <c r="AH4" s="138"/>
      <c r="AI4" s="138"/>
      <c r="AJ4" s="138"/>
      <c r="AK4" s="24" t="s">
        <v>227</v>
      </c>
      <c r="AL4" s="24"/>
      <c r="AM4" s="24"/>
      <c r="AN4" s="24"/>
      <c r="AO4" s="24"/>
      <c r="AP4" s="24"/>
      <c r="AQ4" s="24"/>
      <c r="AR4" s="24"/>
      <c r="AS4" s="24"/>
      <c r="AT4" s="138" t="s">
        <v>28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 t="s">
        <v>29</v>
      </c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25" t="s">
        <v>228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4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89" ht="12.75" customHeight="1">
      <c r="A6" s="139"/>
      <c r="B6" s="140" t="s">
        <v>229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1" t="s">
        <v>230</v>
      </c>
      <c r="AF6" s="141"/>
      <c r="AG6" s="141"/>
      <c r="AH6" s="141"/>
      <c r="AI6" s="141"/>
      <c r="AJ6" s="141"/>
      <c r="AK6" s="142" t="s">
        <v>33</v>
      </c>
      <c r="AL6" s="142"/>
      <c r="AM6" s="142"/>
      <c r="AN6" s="142"/>
      <c r="AO6" s="142"/>
      <c r="AP6" s="142"/>
      <c r="AQ6" s="142"/>
      <c r="AR6" s="142"/>
      <c r="AS6" s="142"/>
      <c r="AT6" s="143">
        <f>AT9+AT10+AT11+AT12+AT13+AT14+AT15+AT16+AT17+AT18+AT19+AT20+AT22+AT23+AT24+AT25+AT26+AT27+AT28+AT29+AT30+AT31+AT32+AT33+AT36+AT38+AT39+AT40</f>
        <v>16783100.83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>
        <f>BK9+BK10+BK11+BK12+BK13+BK14+BK15+BK16+BK18+BK19+BK20+BK22+BK23+BK24+BK27+BK28+BK29+BK30+BK31+BK32+BK33+BK36+BK38+BK39</f>
        <v>11006513.399999999</v>
      </c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4">
        <f>AT6-BK6</f>
        <v>5776587.43</v>
      </c>
      <c r="BW6" s="144"/>
      <c r="BX6" s="144"/>
      <c r="BY6" s="144"/>
      <c r="BZ6" s="144"/>
      <c r="CA6" s="144"/>
      <c r="CB6" s="144"/>
      <c r="CC6" s="144"/>
      <c r="CD6" s="144"/>
      <c r="CE6" s="144"/>
      <c r="CF6" s="2"/>
      <c r="CG6" s="2"/>
      <c r="CH6" s="2"/>
      <c r="CI6" s="2"/>
      <c r="CJ6" s="2"/>
      <c r="CK6" s="2"/>
    </row>
    <row r="7" spans="1:89" ht="11.25" customHeight="1">
      <c r="A7" s="145"/>
      <c r="B7" s="146" t="s">
        <v>231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  <c r="AF7" s="147"/>
      <c r="AG7" s="147"/>
      <c r="AH7" s="147"/>
      <c r="AI7" s="147"/>
      <c r="AJ7" s="147"/>
      <c r="AK7" s="148"/>
      <c r="AL7" s="148"/>
      <c r="AM7" s="148"/>
      <c r="AN7" s="148"/>
      <c r="AO7" s="148"/>
      <c r="AP7" s="148"/>
      <c r="AQ7" s="148"/>
      <c r="AR7" s="148"/>
      <c r="AS7" s="148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2"/>
      <c r="CG7" s="2"/>
      <c r="CH7" s="2"/>
      <c r="CI7" s="2"/>
      <c r="CJ7" s="2"/>
      <c r="CK7" s="2"/>
    </row>
    <row r="8" spans="1:89" ht="13.5" customHeight="1">
      <c r="A8" s="152"/>
      <c r="B8" s="153" t="s">
        <v>13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4" t="s">
        <v>45</v>
      </c>
      <c r="AF8" s="154"/>
      <c r="AG8" s="154"/>
      <c r="AH8" s="154"/>
      <c r="AI8" s="154"/>
      <c r="AJ8" s="154"/>
      <c r="AK8" s="155" t="s">
        <v>45</v>
      </c>
      <c r="AL8" s="155"/>
      <c r="AM8" s="155"/>
      <c r="AN8" s="155"/>
      <c r="AO8" s="155"/>
      <c r="AP8" s="155"/>
      <c r="AQ8" s="155"/>
      <c r="AR8" s="155"/>
      <c r="AS8" s="155"/>
      <c r="AT8" s="156" t="s">
        <v>45</v>
      </c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 t="s">
        <v>45</v>
      </c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 t="s">
        <v>45</v>
      </c>
      <c r="BW8" s="156"/>
      <c r="BX8" s="156"/>
      <c r="BY8" s="156"/>
      <c r="BZ8" s="156"/>
      <c r="CA8" s="156"/>
      <c r="CB8" s="156"/>
      <c r="CC8" s="156"/>
      <c r="CD8" s="156"/>
      <c r="CE8" s="156"/>
      <c r="CF8" s="2"/>
      <c r="CG8" s="2"/>
      <c r="CH8" s="2"/>
      <c r="CI8" s="2"/>
      <c r="CJ8" s="2"/>
      <c r="CK8" s="2"/>
    </row>
    <row r="9" spans="1:89" ht="82.5" customHeight="1">
      <c r="A9" s="157" t="s">
        <v>232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47" t="s">
        <v>230</v>
      </c>
      <c r="AF9" s="147"/>
      <c r="AG9" s="147"/>
      <c r="AH9" s="147"/>
      <c r="AI9" s="147"/>
      <c r="AJ9" s="147"/>
      <c r="AK9" s="148" t="s">
        <v>233</v>
      </c>
      <c r="AL9" s="148"/>
      <c r="AM9" s="148"/>
      <c r="AN9" s="148"/>
      <c r="AO9" s="148"/>
      <c r="AP9" s="148"/>
      <c r="AQ9" s="148"/>
      <c r="AR9" s="148"/>
      <c r="AS9" s="148"/>
      <c r="AT9" s="158">
        <f>3012500+32900</f>
        <v>3045400</v>
      </c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0">
        <v>1937114.86</v>
      </c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>
        <f aca="true" t="shared" si="0" ref="BV9:BV15">AT9-BK9</f>
        <v>1108285.14</v>
      </c>
      <c r="BW9" s="150"/>
      <c r="BX9" s="150"/>
      <c r="BY9" s="150"/>
      <c r="BZ9" s="150"/>
      <c r="CA9" s="150"/>
      <c r="CB9" s="150"/>
      <c r="CC9" s="150"/>
      <c r="CD9" s="150"/>
      <c r="CE9" s="150"/>
      <c r="CF9" s="2"/>
      <c r="CG9" s="2"/>
      <c r="CH9" s="2"/>
      <c r="CI9" s="2"/>
      <c r="CJ9" s="2"/>
      <c r="CK9" s="2"/>
    </row>
    <row r="10" spans="1:89" ht="83.25" customHeight="1">
      <c r="A10" s="157" t="s">
        <v>234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47" t="s">
        <v>230</v>
      </c>
      <c r="AF10" s="147"/>
      <c r="AG10" s="147"/>
      <c r="AH10" s="147"/>
      <c r="AI10" s="147"/>
      <c r="AJ10" s="147"/>
      <c r="AK10" s="148" t="s">
        <v>235</v>
      </c>
      <c r="AL10" s="148"/>
      <c r="AM10" s="148"/>
      <c r="AN10" s="148"/>
      <c r="AO10" s="148"/>
      <c r="AP10" s="148"/>
      <c r="AQ10" s="148"/>
      <c r="AR10" s="148"/>
      <c r="AS10" s="148"/>
      <c r="AT10" s="150">
        <v>230000</v>
      </c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9">
        <v>115082.4</v>
      </c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0">
        <f t="shared" si="0"/>
        <v>114917.6</v>
      </c>
      <c r="BW10" s="150"/>
      <c r="BX10" s="150"/>
      <c r="BY10" s="150"/>
      <c r="BZ10" s="150"/>
      <c r="CA10" s="150"/>
      <c r="CB10" s="150"/>
      <c r="CC10" s="150"/>
      <c r="CD10" s="150"/>
      <c r="CE10" s="150"/>
      <c r="CF10" s="2"/>
      <c r="CG10" s="2"/>
      <c r="CH10" s="2"/>
      <c r="CI10" s="2"/>
      <c r="CJ10" s="2"/>
      <c r="CK10" s="2"/>
    </row>
    <row r="11" spans="1:89" ht="91.5" customHeight="1">
      <c r="A11" s="157" t="s">
        <v>236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47" t="s">
        <v>230</v>
      </c>
      <c r="AF11" s="147"/>
      <c r="AG11" s="147"/>
      <c r="AH11" s="147"/>
      <c r="AI11" s="147"/>
      <c r="AJ11" s="147"/>
      <c r="AK11" s="148" t="s">
        <v>237</v>
      </c>
      <c r="AL11" s="148"/>
      <c r="AM11" s="148"/>
      <c r="AN11" s="148"/>
      <c r="AO11" s="148"/>
      <c r="AP11" s="148"/>
      <c r="AQ11" s="148"/>
      <c r="AR11" s="148"/>
      <c r="AS11" s="148"/>
      <c r="AT11" s="158">
        <v>980000</v>
      </c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0">
        <v>609954.09</v>
      </c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>
        <f t="shared" si="0"/>
        <v>370045.91000000003</v>
      </c>
      <c r="BW11" s="150"/>
      <c r="BX11" s="150"/>
      <c r="BY11" s="150"/>
      <c r="BZ11" s="150"/>
      <c r="CA11" s="150"/>
      <c r="CB11" s="150"/>
      <c r="CC11" s="150"/>
      <c r="CD11" s="150"/>
      <c r="CE11" s="150"/>
      <c r="CF11" s="2"/>
      <c r="CG11" s="2"/>
      <c r="CH11" s="2"/>
      <c r="CI11" s="2"/>
      <c r="CJ11" s="2"/>
      <c r="CK11" s="2"/>
    </row>
    <row r="12" spans="1:89" ht="70.5" customHeight="1">
      <c r="A12" s="160" t="s">
        <v>238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47" t="s">
        <v>230</v>
      </c>
      <c r="AF12" s="147"/>
      <c r="AG12" s="147"/>
      <c r="AH12" s="147"/>
      <c r="AI12" s="147"/>
      <c r="AJ12" s="147"/>
      <c r="AK12" s="148" t="s">
        <v>239</v>
      </c>
      <c r="AL12" s="148"/>
      <c r="AM12" s="148"/>
      <c r="AN12" s="148"/>
      <c r="AO12" s="148"/>
      <c r="AP12" s="148"/>
      <c r="AQ12" s="148"/>
      <c r="AR12" s="148"/>
      <c r="AS12" s="148"/>
      <c r="AT12" s="158">
        <v>1848500</v>
      </c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0">
        <v>1488091.78</v>
      </c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8">
        <f t="shared" si="0"/>
        <v>360408.22</v>
      </c>
      <c r="BW12" s="158"/>
      <c r="BX12" s="158"/>
      <c r="BY12" s="158"/>
      <c r="BZ12" s="158"/>
      <c r="CA12" s="158"/>
      <c r="CB12" s="158"/>
      <c r="CC12" s="158"/>
      <c r="CD12" s="158"/>
      <c r="CE12" s="158"/>
      <c r="CF12" s="2"/>
      <c r="CG12" s="2"/>
      <c r="CH12" s="2"/>
      <c r="CI12" s="2"/>
      <c r="CJ12" s="2"/>
      <c r="CK12" s="2"/>
    </row>
    <row r="13" spans="1:89" ht="59.25" customHeight="1">
      <c r="A13" s="160" t="s">
        <v>240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54" t="s">
        <v>230</v>
      </c>
      <c r="AF13" s="154"/>
      <c r="AG13" s="154"/>
      <c r="AH13" s="154"/>
      <c r="AI13" s="154"/>
      <c r="AJ13" s="154"/>
      <c r="AK13" s="155" t="s">
        <v>241</v>
      </c>
      <c r="AL13" s="155"/>
      <c r="AM13" s="155"/>
      <c r="AN13" s="155"/>
      <c r="AO13" s="155"/>
      <c r="AP13" s="155"/>
      <c r="AQ13" s="155"/>
      <c r="AR13" s="155"/>
      <c r="AS13" s="155"/>
      <c r="AT13" s="156">
        <v>87000</v>
      </c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>
        <v>80032</v>
      </c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>
        <f t="shared" si="0"/>
        <v>6968</v>
      </c>
      <c r="BW13" s="156"/>
      <c r="BX13" s="156"/>
      <c r="BY13" s="156"/>
      <c r="BZ13" s="156"/>
      <c r="CA13" s="156"/>
      <c r="CB13" s="156"/>
      <c r="CC13" s="156"/>
      <c r="CD13" s="156"/>
      <c r="CE13" s="156"/>
      <c r="CF13" s="2"/>
      <c r="CG13" s="2"/>
      <c r="CH13" s="2"/>
      <c r="CI13" s="2"/>
      <c r="CJ13" s="2"/>
      <c r="CK13" s="2"/>
    </row>
    <row r="14" spans="1:89" ht="60" customHeight="1">
      <c r="A14" s="160" t="s">
        <v>242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54" t="s">
        <v>230</v>
      </c>
      <c r="AF14" s="154"/>
      <c r="AG14" s="154"/>
      <c r="AH14" s="154"/>
      <c r="AI14" s="154"/>
      <c r="AJ14" s="154"/>
      <c r="AK14" s="155" t="s">
        <v>243</v>
      </c>
      <c r="AL14" s="155"/>
      <c r="AM14" s="155"/>
      <c r="AN14" s="155"/>
      <c r="AO14" s="155"/>
      <c r="AP14" s="155"/>
      <c r="AQ14" s="155"/>
      <c r="AR14" s="155"/>
      <c r="AS14" s="155"/>
      <c r="AT14" s="156">
        <v>7800</v>
      </c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>
        <v>7605</v>
      </c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>
        <f t="shared" si="0"/>
        <v>195</v>
      </c>
      <c r="BW14" s="156"/>
      <c r="BX14" s="156"/>
      <c r="BY14" s="156"/>
      <c r="BZ14" s="156"/>
      <c r="CA14" s="156"/>
      <c r="CB14" s="156"/>
      <c r="CC14" s="156"/>
      <c r="CD14" s="156"/>
      <c r="CE14" s="156"/>
      <c r="CF14" s="2"/>
      <c r="CG14" s="2"/>
      <c r="CH14" s="2"/>
      <c r="CI14" s="2"/>
      <c r="CJ14" s="2"/>
      <c r="CK14" s="2"/>
    </row>
    <row r="15" spans="1:89" ht="59.25" customHeight="1">
      <c r="A15" s="161" t="s">
        <v>244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54" t="s">
        <v>230</v>
      </c>
      <c r="AF15" s="154"/>
      <c r="AG15" s="154"/>
      <c r="AH15" s="154"/>
      <c r="AI15" s="154"/>
      <c r="AJ15" s="154"/>
      <c r="AK15" s="155" t="s">
        <v>245</v>
      </c>
      <c r="AL15" s="155"/>
      <c r="AM15" s="155"/>
      <c r="AN15" s="155"/>
      <c r="AO15" s="155"/>
      <c r="AP15" s="155"/>
      <c r="AQ15" s="155"/>
      <c r="AR15" s="155"/>
      <c r="AS15" s="155"/>
      <c r="AT15" s="156">
        <v>18200</v>
      </c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62">
        <v>18048.4</v>
      </c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56">
        <f t="shared" si="0"/>
        <v>151.59999999999854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2"/>
      <c r="CG15" s="2"/>
      <c r="CH15" s="2"/>
      <c r="CI15" s="2"/>
      <c r="CJ15" s="2"/>
      <c r="CK15" s="2"/>
    </row>
    <row r="16" spans="1:89" ht="83.25" customHeight="1">
      <c r="A16" s="160" t="s">
        <v>246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54" t="s">
        <v>230</v>
      </c>
      <c r="AF16" s="154"/>
      <c r="AG16" s="154"/>
      <c r="AH16" s="154"/>
      <c r="AI16" s="154"/>
      <c r="AJ16" s="154"/>
      <c r="AK16" s="155" t="s">
        <v>247</v>
      </c>
      <c r="AL16" s="155"/>
      <c r="AM16" s="155"/>
      <c r="AN16" s="155"/>
      <c r="AO16" s="155"/>
      <c r="AP16" s="155"/>
      <c r="AQ16" s="155"/>
      <c r="AR16" s="155"/>
      <c r="AS16" s="155"/>
      <c r="AT16" s="150">
        <v>200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62">
        <v>200</v>
      </c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56" t="s">
        <v>45</v>
      </c>
      <c r="BW16" s="156"/>
      <c r="BX16" s="156"/>
      <c r="BY16" s="156"/>
      <c r="BZ16" s="156"/>
      <c r="CA16" s="156"/>
      <c r="CB16" s="156"/>
      <c r="CC16" s="156"/>
      <c r="CD16" s="156"/>
      <c r="CE16" s="156"/>
      <c r="CF16" s="2"/>
      <c r="CG16" s="2"/>
      <c r="CH16" s="2"/>
      <c r="CI16" s="2"/>
      <c r="CJ16" s="2"/>
      <c r="CK16" s="2"/>
    </row>
    <row r="17" spans="1:89" ht="59.25" customHeight="1">
      <c r="A17" s="157" t="s">
        <v>248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47" t="s">
        <v>230</v>
      </c>
      <c r="AF17" s="147"/>
      <c r="AG17" s="147"/>
      <c r="AH17" s="147"/>
      <c r="AI17" s="147"/>
      <c r="AJ17" s="147"/>
      <c r="AK17" s="148" t="s">
        <v>249</v>
      </c>
      <c r="AL17" s="148"/>
      <c r="AM17" s="148"/>
      <c r="AN17" s="148"/>
      <c r="AO17" s="148"/>
      <c r="AP17" s="148"/>
      <c r="AQ17" s="148"/>
      <c r="AR17" s="148"/>
      <c r="AS17" s="148"/>
      <c r="AT17" s="150">
        <v>34600</v>
      </c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 t="s">
        <v>45</v>
      </c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6">
        <f>AT17</f>
        <v>34600</v>
      </c>
      <c r="BW17" s="156"/>
      <c r="BX17" s="156"/>
      <c r="BY17" s="156"/>
      <c r="BZ17" s="156"/>
      <c r="CA17" s="156"/>
      <c r="CB17" s="156"/>
      <c r="CC17" s="156"/>
      <c r="CD17" s="156"/>
      <c r="CE17" s="156"/>
      <c r="CF17" s="2"/>
      <c r="CG17" s="2"/>
      <c r="CH17" s="2"/>
      <c r="CI17" s="2"/>
      <c r="CJ17" s="2"/>
      <c r="CK17" s="2"/>
    </row>
    <row r="18" spans="1:89" ht="70.5" customHeight="1">
      <c r="A18" s="160" t="s">
        <v>250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47" t="s">
        <v>230</v>
      </c>
      <c r="AF18" s="147"/>
      <c r="AG18" s="147"/>
      <c r="AH18" s="147"/>
      <c r="AI18" s="147"/>
      <c r="AJ18" s="147"/>
      <c r="AK18" s="148" t="s">
        <v>251</v>
      </c>
      <c r="AL18" s="148"/>
      <c r="AM18" s="148"/>
      <c r="AN18" s="148"/>
      <c r="AO18" s="148"/>
      <c r="AP18" s="148"/>
      <c r="AQ18" s="148"/>
      <c r="AR18" s="148"/>
      <c r="AS18" s="148"/>
      <c r="AT18" s="150">
        <v>10000</v>
      </c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8">
        <v>10000</v>
      </c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6" t="s">
        <v>45</v>
      </c>
      <c r="BW18" s="156"/>
      <c r="BX18" s="156"/>
      <c r="BY18" s="156"/>
      <c r="BZ18" s="156"/>
      <c r="CA18" s="156"/>
      <c r="CB18" s="156"/>
      <c r="CC18" s="156"/>
      <c r="CD18" s="156"/>
      <c r="CE18" s="156"/>
      <c r="CF18" s="2"/>
      <c r="CG18" s="2"/>
      <c r="CH18" s="2"/>
      <c r="CI18" s="2"/>
      <c r="CJ18" s="2"/>
      <c r="CK18" s="2"/>
    </row>
    <row r="19" spans="1:89" ht="69.75" customHeight="1">
      <c r="A19" s="160" t="s">
        <v>252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47" t="s">
        <v>230</v>
      </c>
      <c r="AF19" s="147"/>
      <c r="AG19" s="147"/>
      <c r="AH19" s="147"/>
      <c r="AI19" s="147"/>
      <c r="AJ19" s="147"/>
      <c r="AK19" s="148" t="s">
        <v>253</v>
      </c>
      <c r="AL19" s="148"/>
      <c r="AM19" s="148"/>
      <c r="AN19" s="148"/>
      <c r="AO19" s="148"/>
      <c r="AP19" s="148"/>
      <c r="AQ19" s="148"/>
      <c r="AR19" s="148"/>
      <c r="AS19" s="148"/>
      <c r="AT19" s="150">
        <v>27500</v>
      </c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8">
        <v>14000</v>
      </c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62">
        <f aca="true" t="shared" si="1" ref="BV19:BV21">AT19-BK19</f>
        <v>13500</v>
      </c>
      <c r="BW19" s="162"/>
      <c r="BX19" s="162"/>
      <c r="BY19" s="162"/>
      <c r="BZ19" s="162"/>
      <c r="CA19" s="162"/>
      <c r="CB19" s="162"/>
      <c r="CC19" s="162"/>
      <c r="CD19" s="162"/>
      <c r="CE19" s="162"/>
      <c r="CF19" s="2"/>
      <c r="CG19" s="2"/>
      <c r="CH19" s="2"/>
      <c r="CI19" s="2"/>
      <c r="CJ19" s="2"/>
      <c r="CK19" s="2"/>
    </row>
    <row r="20" spans="1:89" ht="48" customHeight="1">
      <c r="A20" s="160" t="s">
        <v>254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47" t="s">
        <v>230</v>
      </c>
      <c r="AF20" s="147"/>
      <c r="AG20" s="147"/>
      <c r="AH20" s="147"/>
      <c r="AI20" s="147"/>
      <c r="AJ20" s="147"/>
      <c r="AK20" s="148" t="s">
        <v>255</v>
      </c>
      <c r="AL20" s="148"/>
      <c r="AM20" s="148"/>
      <c r="AN20" s="148"/>
      <c r="AO20" s="148"/>
      <c r="AP20" s="148"/>
      <c r="AQ20" s="148"/>
      <c r="AR20" s="148"/>
      <c r="AS20" s="148"/>
      <c r="AT20" s="163">
        <v>1067000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58">
        <v>909479.38</v>
      </c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62">
        <f t="shared" si="1"/>
        <v>157520.62</v>
      </c>
      <c r="BW20" s="162"/>
      <c r="BX20" s="162"/>
      <c r="BY20" s="162"/>
      <c r="BZ20" s="162"/>
      <c r="CA20" s="162"/>
      <c r="CB20" s="162"/>
      <c r="CC20" s="162"/>
      <c r="CD20" s="162"/>
      <c r="CE20" s="162"/>
      <c r="CF20" s="2"/>
      <c r="CG20" s="2"/>
      <c r="CH20" s="2"/>
      <c r="CI20" s="2"/>
      <c r="CJ20" s="2"/>
      <c r="CK20" s="2"/>
    </row>
    <row r="21" spans="1:89" ht="38.25" customHeight="1" hidden="1">
      <c r="A21" s="161" t="s">
        <v>256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47" t="s">
        <v>230</v>
      </c>
      <c r="AF21" s="147"/>
      <c r="AG21" s="147"/>
      <c r="AH21" s="147"/>
      <c r="AI21" s="147"/>
      <c r="AJ21" s="147"/>
      <c r="AK21" s="148" t="s">
        <v>257</v>
      </c>
      <c r="AL21" s="148"/>
      <c r="AM21" s="148"/>
      <c r="AN21" s="148"/>
      <c r="AO21" s="148"/>
      <c r="AP21" s="148"/>
      <c r="AQ21" s="148"/>
      <c r="AR21" s="148"/>
      <c r="AS21" s="148"/>
      <c r="AT21" s="150">
        <v>0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8">
        <v>0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62">
        <f t="shared" si="1"/>
        <v>0</v>
      </c>
      <c r="BW21" s="162"/>
      <c r="BX21" s="162"/>
      <c r="BY21" s="162"/>
      <c r="BZ21" s="162"/>
      <c r="CA21" s="162"/>
      <c r="CB21" s="162"/>
      <c r="CC21" s="162"/>
      <c r="CD21" s="162"/>
      <c r="CE21" s="162"/>
      <c r="CF21" s="2"/>
      <c r="CG21" s="2"/>
      <c r="CH21" s="2"/>
      <c r="CI21" s="2"/>
      <c r="CJ21" s="2"/>
      <c r="CK21" s="2"/>
    </row>
    <row r="22" spans="1:89" ht="36" customHeight="1">
      <c r="A22" s="161" t="s">
        <v>258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47" t="s">
        <v>230</v>
      </c>
      <c r="AF22" s="147"/>
      <c r="AG22" s="147"/>
      <c r="AH22" s="147"/>
      <c r="AI22" s="147"/>
      <c r="AJ22" s="147"/>
      <c r="AK22" s="148" t="s">
        <v>259</v>
      </c>
      <c r="AL22" s="148"/>
      <c r="AM22" s="148"/>
      <c r="AN22" s="148"/>
      <c r="AO22" s="148"/>
      <c r="AP22" s="148"/>
      <c r="AQ22" s="148"/>
      <c r="AR22" s="148"/>
      <c r="AS22" s="148"/>
      <c r="AT22" s="150">
        <v>35500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8">
        <v>35500</v>
      </c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62" t="s">
        <v>45</v>
      </c>
      <c r="BW22" s="162"/>
      <c r="BX22" s="162"/>
      <c r="BY22" s="162"/>
      <c r="BZ22" s="162"/>
      <c r="CA22" s="162"/>
      <c r="CB22" s="162"/>
      <c r="CC22" s="162"/>
      <c r="CD22" s="162"/>
      <c r="CE22" s="162"/>
      <c r="CF22" s="2"/>
      <c r="CG22" s="2"/>
      <c r="CH22" s="2"/>
      <c r="CI22" s="2"/>
      <c r="CJ22" s="2"/>
      <c r="CK22" s="2"/>
    </row>
    <row r="23" spans="1:89" ht="60.75" customHeight="1">
      <c r="A23" s="160" t="s">
        <v>260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54" t="s">
        <v>230</v>
      </c>
      <c r="AF23" s="154"/>
      <c r="AG23" s="154"/>
      <c r="AH23" s="154"/>
      <c r="AI23" s="154"/>
      <c r="AJ23" s="154"/>
      <c r="AK23" s="155" t="s">
        <v>261</v>
      </c>
      <c r="AL23" s="155"/>
      <c r="AM23" s="155"/>
      <c r="AN23" s="155"/>
      <c r="AO23" s="155"/>
      <c r="AP23" s="155"/>
      <c r="AQ23" s="155"/>
      <c r="AR23" s="155"/>
      <c r="AS23" s="155"/>
      <c r="AT23" s="150">
        <v>136200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62">
        <v>100877.04</v>
      </c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56">
        <f aca="true" t="shared" si="2" ref="BV23:BV24">AT23-BK23</f>
        <v>35322.96000000001</v>
      </c>
      <c r="BW23" s="156"/>
      <c r="BX23" s="156"/>
      <c r="BY23" s="156"/>
      <c r="BZ23" s="156"/>
      <c r="CA23" s="156"/>
      <c r="CB23" s="156"/>
      <c r="CC23" s="156"/>
      <c r="CD23" s="156"/>
      <c r="CE23" s="156"/>
      <c r="CF23" s="2"/>
      <c r="CG23" s="2"/>
      <c r="CH23" s="2"/>
      <c r="CI23" s="2"/>
      <c r="CJ23" s="2"/>
      <c r="CK23" s="2"/>
    </row>
    <row r="24" spans="1:89" ht="71.25" customHeight="1">
      <c r="A24" s="160" t="s">
        <v>262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54" t="s">
        <v>230</v>
      </c>
      <c r="AF24" s="154"/>
      <c r="AG24" s="154"/>
      <c r="AH24" s="154"/>
      <c r="AI24" s="154"/>
      <c r="AJ24" s="154"/>
      <c r="AK24" s="155" t="s">
        <v>263</v>
      </c>
      <c r="AL24" s="155"/>
      <c r="AM24" s="155"/>
      <c r="AN24" s="155"/>
      <c r="AO24" s="155"/>
      <c r="AP24" s="155"/>
      <c r="AQ24" s="155"/>
      <c r="AR24" s="155"/>
      <c r="AS24" s="155"/>
      <c r="AT24" s="150">
        <v>56500</v>
      </c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62">
        <v>29846.17</v>
      </c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56">
        <f t="shared" si="2"/>
        <v>26653.83</v>
      </c>
      <c r="BW24" s="156"/>
      <c r="BX24" s="156"/>
      <c r="BY24" s="156"/>
      <c r="BZ24" s="156"/>
      <c r="CA24" s="156"/>
      <c r="CB24" s="156"/>
      <c r="CC24" s="156"/>
      <c r="CD24" s="156"/>
      <c r="CE24" s="156"/>
      <c r="CF24" s="2"/>
      <c r="CG24" s="2"/>
      <c r="CH24" s="2"/>
      <c r="CI24" s="2"/>
      <c r="CJ24" s="2"/>
      <c r="CK24" s="2"/>
    </row>
    <row r="25" spans="1:89" ht="62.25" customHeight="1" hidden="1">
      <c r="A25" s="161" t="s">
        <v>264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54" t="s">
        <v>230</v>
      </c>
      <c r="AF25" s="154"/>
      <c r="AG25" s="154"/>
      <c r="AH25" s="154"/>
      <c r="AI25" s="154"/>
      <c r="AJ25" s="154"/>
      <c r="AK25" s="155" t="s">
        <v>265</v>
      </c>
      <c r="AL25" s="155"/>
      <c r="AM25" s="155"/>
      <c r="AN25" s="155"/>
      <c r="AO25" s="155"/>
      <c r="AP25" s="155"/>
      <c r="AQ25" s="155"/>
      <c r="AR25" s="155"/>
      <c r="AS25" s="155"/>
      <c r="AT25" s="164">
        <v>0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5" t="s">
        <v>45</v>
      </c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56" t="s">
        <v>45</v>
      </c>
      <c r="BW25" s="156"/>
      <c r="BX25" s="156"/>
      <c r="BY25" s="156"/>
      <c r="BZ25" s="156"/>
      <c r="CA25" s="156"/>
      <c r="CB25" s="156"/>
      <c r="CC25" s="156"/>
      <c r="CD25" s="156"/>
      <c r="CE25" s="156"/>
      <c r="CF25" s="2"/>
      <c r="CG25" s="2"/>
      <c r="CH25" s="2"/>
      <c r="CI25" s="2"/>
      <c r="CJ25" s="2"/>
      <c r="CK25" s="2"/>
    </row>
    <row r="26" spans="1:89" ht="81.75" customHeight="1">
      <c r="A26" s="160" t="s">
        <v>266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54" t="s">
        <v>230</v>
      </c>
      <c r="AF26" s="154"/>
      <c r="AG26" s="154"/>
      <c r="AH26" s="154"/>
      <c r="AI26" s="154"/>
      <c r="AJ26" s="154"/>
      <c r="AK26" s="155" t="s">
        <v>267</v>
      </c>
      <c r="AL26" s="155"/>
      <c r="AM26" s="155"/>
      <c r="AN26" s="155"/>
      <c r="AO26" s="155"/>
      <c r="AP26" s="155"/>
      <c r="AQ26" s="155"/>
      <c r="AR26" s="155"/>
      <c r="AS26" s="155"/>
      <c r="AT26" s="158">
        <v>10000</v>
      </c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6" t="s">
        <v>45</v>
      </c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>
        <f>AT26</f>
        <v>10000</v>
      </c>
      <c r="BW26" s="156"/>
      <c r="BX26" s="156"/>
      <c r="BY26" s="156"/>
      <c r="BZ26" s="156"/>
      <c r="CA26" s="156"/>
      <c r="CB26" s="156"/>
      <c r="CC26" s="156"/>
      <c r="CD26" s="156"/>
      <c r="CE26" s="156"/>
      <c r="CF26" s="2"/>
      <c r="CG26" s="2"/>
      <c r="CH26" s="2"/>
      <c r="CI26" s="2"/>
      <c r="CJ26" s="2"/>
      <c r="CK26" s="2"/>
    </row>
    <row r="27" spans="1:89" ht="60" customHeight="1">
      <c r="A27" s="160" t="s">
        <v>268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54" t="s">
        <v>230</v>
      </c>
      <c r="AF27" s="154"/>
      <c r="AG27" s="154"/>
      <c r="AH27" s="154"/>
      <c r="AI27" s="154"/>
      <c r="AJ27" s="154"/>
      <c r="AK27" s="155" t="s">
        <v>269</v>
      </c>
      <c r="AL27" s="155"/>
      <c r="AM27" s="155"/>
      <c r="AN27" s="155"/>
      <c r="AO27" s="155"/>
      <c r="AP27" s="155"/>
      <c r="AQ27" s="155"/>
      <c r="AR27" s="155"/>
      <c r="AS27" s="155"/>
      <c r="AT27" s="150">
        <v>1266400</v>
      </c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6">
        <v>830820.26</v>
      </c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>
        <f aca="true" t="shared" si="3" ref="BV27:BV31">AT27-BK27</f>
        <v>435579.74</v>
      </c>
      <c r="BW27" s="156"/>
      <c r="BX27" s="156"/>
      <c r="BY27" s="156"/>
      <c r="BZ27" s="156"/>
      <c r="CA27" s="156"/>
      <c r="CB27" s="156"/>
      <c r="CC27" s="156"/>
      <c r="CD27" s="156"/>
      <c r="CE27" s="156"/>
      <c r="CF27" s="2"/>
      <c r="CG27" s="2"/>
      <c r="CH27" s="2"/>
      <c r="CI27" s="2"/>
      <c r="CJ27" s="2"/>
      <c r="CK27" s="2"/>
    </row>
    <row r="28" spans="1:89" ht="83.25" customHeight="1">
      <c r="A28" s="160" t="s">
        <v>270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54" t="s">
        <v>230</v>
      </c>
      <c r="AF28" s="154"/>
      <c r="AG28" s="154"/>
      <c r="AH28" s="154"/>
      <c r="AI28" s="154"/>
      <c r="AJ28" s="154"/>
      <c r="AK28" s="155" t="s">
        <v>271</v>
      </c>
      <c r="AL28" s="155"/>
      <c r="AM28" s="155"/>
      <c r="AN28" s="155"/>
      <c r="AO28" s="155"/>
      <c r="AP28" s="155"/>
      <c r="AQ28" s="155"/>
      <c r="AR28" s="155"/>
      <c r="AS28" s="155"/>
      <c r="AT28" s="158">
        <v>35000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2">
        <v>33200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56">
        <f t="shared" si="3"/>
        <v>1800</v>
      </c>
      <c r="BW28" s="156"/>
      <c r="BX28" s="156"/>
      <c r="BY28" s="156"/>
      <c r="BZ28" s="156"/>
      <c r="CA28" s="156"/>
      <c r="CB28" s="156"/>
      <c r="CC28" s="156"/>
      <c r="CD28" s="156"/>
      <c r="CE28" s="156"/>
      <c r="CF28" s="2"/>
      <c r="CG28" s="2"/>
      <c r="CH28" s="2"/>
      <c r="CI28" s="2"/>
      <c r="CJ28" s="2"/>
      <c r="CK28" s="2"/>
    </row>
    <row r="29" spans="1:89" ht="71.25" customHeight="1">
      <c r="A29" s="160" t="s">
        <v>272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54" t="s">
        <v>230</v>
      </c>
      <c r="AF29" s="154"/>
      <c r="AG29" s="154"/>
      <c r="AH29" s="154"/>
      <c r="AI29" s="154"/>
      <c r="AJ29" s="154"/>
      <c r="AK29" s="155" t="s">
        <v>273</v>
      </c>
      <c r="AL29" s="155"/>
      <c r="AM29" s="155"/>
      <c r="AN29" s="155"/>
      <c r="AO29" s="155"/>
      <c r="AP29" s="155"/>
      <c r="AQ29" s="155"/>
      <c r="AR29" s="155"/>
      <c r="AS29" s="155"/>
      <c r="AT29" s="150">
        <v>1000600</v>
      </c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62">
        <v>801085.98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56">
        <f t="shared" si="3"/>
        <v>199514.02000000002</v>
      </c>
      <c r="BW29" s="156"/>
      <c r="BX29" s="156"/>
      <c r="BY29" s="156"/>
      <c r="BZ29" s="156"/>
      <c r="CA29" s="156"/>
      <c r="CB29" s="156"/>
      <c r="CC29" s="156"/>
      <c r="CD29" s="156"/>
      <c r="CE29" s="156"/>
      <c r="CF29" s="2"/>
      <c r="CG29" s="2"/>
      <c r="CH29" s="2"/>
      <c r="CI29" s="2"/>
      <c r="CJ29" s="2"/>
      <c r="CK29" s="2"/>
    </row>
    <row r="30" spans="1:89" ht="73.5" customHeight="1">
      <c r="A30" s="160" t="s">
        <v>274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54" t="s">
        <v>230</v>
      </c>
      <c r="AF30" s="154"/>
      <c r="AG30" s="154"/>
      <c r="AH30" s="154"/>
      <c r="AI30" s="154"/>
      <c r="AJ30" s="154"/>
      <c r="AK30" s="155" t="s">
        <v>275</v>
      </c>
      <c r="AL30" s="155"/>
      <c r="AM30" s="155"/>
      <c r="AN30" s="155"/>
      <c r="AO30" s="155"/>
      <c r="AP30" s="155"/>
      <c r="AQ30" s="155"/>
      <c r="AR30" s="155"/>
      <c r="AS30" s="155"/>
      <c r="AT30" s="158">
        <v>967300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62">
        <v>654177.41</v>
      </c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>
        <f t="shared" si="3"/>
        <v>313122.58999999997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2"/>
      <c r="CG30" s="2"/>
      <c r="CH30" s="2"/>
      <c r="CI30" s="2"/>
      <c r="CJ30" s="2"/>
      <c r="CK30" s="2"/>
    </row>
    <row r="31" spans="1:89" ht="72" customHeight="1">
      <c r="A31" s="166" t="s">
        <v>276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54" t="s">
        <v>230</v>
      </c>
      <c r="AF31" s="154"/>
      <c r="AG31" s="154"/>
      <c r="AH31" s="154"/>
      <c r="AI31" s="154"/>
      <c r="AJ31" s="154"/>
      <c r="AK31" s="155" t="s">
        <v>277</v>
      </c>
      <c r="AL31" s="155"/>
      <c r="AM31" s="155"/>
      <c r="AN31" s="155"/>
      <c r="AO31" s="155"/>
      <c r="AP31" s="155"/>
      <c r="AQ31" s="155"/>
      <c r="AR31" s="155"/>
      <c r="AS31" s="155"/>
      <c r="AT31" s="159">
        <v>1773000.83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62">
        <v>292532.11</v>
      </c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>
        <f t="shared" si="3"/>
        <v>1480468.7200000002</v>
      </c>
      <c r="BW31" s="162"/>
      <c r="BX31" s="162"/>
      <c r="BY31" s="162"/>
      <c r="BZ31" s="162"/>
      <c r="CA31" s="162"/>
      <c r="CB31" s="162"/>
      <c r="CC31" s="162"/>
      <c r="CD31" s="162"/>
      <c r="CE31" s="162"/>
      <c r="CF31" s="2"/>
      <c r="CG31" s="2"/>
      <c r="CH31" s="2"/>
      <c r="CI31" s="2"/>
      <c r="CJ31" s="2"/>
      <c r="CK31" s="2"/>
    </row>
    <row r="32" spans="1:89" ht="76.5" customHeight="1">
      <c r="A32" s="160" t="s">
        <v>238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54" t="s">
        <v>230</v>
      </c>
      <c r="AF32" s="154"/>
      <c r="AG32" s="154"/>
      <c r="AH32" s="154"/>
      <c r="AI32" s="154"/>
      <c r="AJ32" s="154"/>
      <c r="AK32" s="155" t="s">
        <v>278</v>
      </c>
      <c r="AL32" s="155"/>
      <c r="AM32" s="155"/>
      <c r="AN32" s="155"/>
      <c r="AO32" s="155"/>
      <c r="AP32" s="155"/>
      <c r="AQ32" s="155"/>
      <c r="AR32" s="155"/>
      <c r="AS32" s="155"/>
      <c r="AT32" s="158">
        <v>25000</v>
      </c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62">
        <v>25000</v>
      </c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 t="s">
        <v>45</v>
      </c>
      <c r="BW32" s="162"/>
      <c r="BX32" s="162"/>
      <c r="BY32" s="162"/>
      <c r="BZ32" s="162"/>
      <c r="CA32" s="162"/>
      <c r="CB32" s="162"/>
      <c r="CC32" s="162"/>
      <c r="CD32" s="162"/>
      <c r="CE32" s="162"/>
      <c r="CF32" s="2"/>
      <c r="CG32" s="2"/>
      <c r="CH32" s="2"/>
      <c r="CI32" s="2"/>
      <c r="CJ32" s="2"/>
      <c r="CK32" s="2"/>
    </row>
    <row r="33" spans="1:89" ht="94.5" customHeight="1">
      <c r="A33" s="160" t="s">
        <v>279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54" t="s">
        <v>230</v>
      </c>
      <c r="AF33" s="154"/>
      <c r="AG33" s="154"/>
      <c r="AH33" s="154"/>
      <c r="AI33" s="154"/>
      <c r="AJ33" s="154"/>
      <c r="AK33" s="155" t="s">
        <v>280</v>
      </c>
      <c r="AL33" s="155"/>
      <c r="AM33" s="155"/>
      <c r="AN33" s="155"/>
      <c r="AO33" s="155"/>
      <c r="AP33" s="155"/>
      <c r="AQ33" s="155"/>
      <c r="AR33" s="155"/>
      <c r="AS33" s="155"/>
      <c r="AT33" s="158">
        <v>2474800</v>
      </c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62">
        <v>2027700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56">
        <f>AT33-BK33</f>
        <v>447100</v>
      </c>
      <c r="BW33" s="156"/>
      <c r="BX33" s="156"/>
      <c r="BY33" s="156"/>
      <c r="BZ33" s="156"/>
      <c r="CA33" s="156"/>
      <c r="CB33" s="156"/>
      <c r="CC33" s="156"/>
      <c r="CD33" s="156"/>
      <c r="CE33" s="156"/>
      <c r="CF33" s="2"/>
      <c r="CG33" s="2"/>
      <c r="CH33" s="2"/>
      <c r="CI33" s="2"/>
      <c r="CJ33" s="2"/>
      <c r="CK33" s="2"/>
    </row>
    <row r="34" spans="1:89" ht="126" customHeight="1" hidden="1">
      <c r="A34" s="160" t="s">
        <v>281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54" t="s">
        <v>230</v>
      </c>
      <c r="AF34" s="154"/>
      <c r="AG34" s="154"/>
      <c r="AH34" s="154"/>
      <c r="AI34" s="154"/>
      <c r="AJ34" s="154"/>
      <c r="AK34" s="155" t="s">
        <v>282</v>
      </c>
      <c r="AL34" s="155"/>
      <c r="AM34" s="155"/>
      <c r="AN34" s="155"/>
      <c r="AO34" s="155"/>
      <c r="AP34" s="155"/>
      <c r="AQ34" s="155"/>
      <c r="AR34" s="155"/>
      <c r="AS34" s="155"/>
      <c r="AT34" s="150">
        <v>0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6">
        <v>74000</v>
      </c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 t="s">
        <v>45</v>
      </c>
      <c r="BW34" s="156"/>
      <c r="BX34" s="156"/>
      <c r="BY34" s="156"/>
      <c r="BZ34" s="156"/>
      <c r="CA34" s="156"/>
      <c r="CB34" s="156"/>
      <c r="CC34" s="156"/>
      <c r="CD34" s="156"/>
      <c r="CE34" s="156"/>
      <c r="CF34" s="2"/>
      <c r="CG34" s="2"/>
      <c r="CH34" s="2"/>
      <c r="CI34" s="2"/>
      <c r="CJ34" s="2"/>
      <c r="CK34" s="2"/>
    </row>
    <row r="35" spans="1:89" ht="83.25" customHeight="1" hidden="1">
      <c r="A35" s="160" t="s">
        <v>283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54" t="s">
        <v>230</v>
      </c>
      <c r="AF35" s="154"/>
      <c r="AG35" s="154"/>
      <c r="AH35" s="154"/>
      <c r="AI35" s="154"/>
      <c r="AJ35" s="154"/>
      <c r="AK35" s="155" t="s">
        <v>284</v>
      </c>
      <c r="AL35" s="155"/>
      <c r="AM35" s="155"/>
      <c r="AN35" s="155"/>
      <c r="AO35" s="155"/>
      <c r="AP35" s="155"/>
      <c r="AQ35" s="155"/>
      <c r="AR35" s="155"/>
      <c r="AS35" s="155"/>
      <c r="AT35" s="156">
        <v>0</v>
      </c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62">
        <v>15100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56" t="s">
        <v>45</v>
      </c>
      <c r="BW35" s="156"/>
      <c r="BX35" s="156"/>
      <c r="BY35" s="156"/>
      <c r="BZ35" s="156"/>
      <c r="CA35" s="156"/>
      <c r="CB35" s="156"/>
      <c r="CC35" s="156"/>
      <c r="CD35" s="156"/>
      <c r="CE35" s="156"/>
      <c r="CF35" s="2"/>
      <c r="CG35" s="2"/>
      <c r="CH35" s="2"/>
      <c r="CI35" s="2"/>
      <c r="CJ35" s="2"/>
      <c r="CK35" s="2"/>
    </row>
    <row r="36" spans="1:89" ht="106.5" customHeight="1">
      <c r="A36" s="160" t="s">
        <v>285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54" t="s">
        <v>230</v>
      </c>
      <c r="AF36" s="154"/>
      <c r="AG36" s="154"/>
      <c r="AH36" s="154"/>
      <c r="AI36" s="154"/>
      <c r="AJ36" s="154"/>
      <c r="AK36" s="155" t="s">
        <v>284</v>
      </c>
      <c r="AL36" s="155"/>
      <c r="AM36" s="155"/>
      <c r="AN36" s="155"/>
      <c r="AO36" s="155"/>
      <c r="AP36" s="155"/>
      <c r="AQ36" s="155"/>
      <c r="AR36" s="155"/>
      <c r="AS36" s="155"/>
      <c r="AT36" s="167">
        <v>1101100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2">
        <v>615117.01</v>
      </c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56">
        <f>AT36-BK36</f>
        <v>485982.99</v>
      </c>
      <c r="BW36" s="156"/>
      <c r="BX36" s="156"/>
      <c r="BY36" s="156"/>
      <c r="BZ36" s="156"/>
      <c r="CA36" s="156"/>
      <c r="CB36" s="156"/>
      <c r="CC36" s="156"/>
      <c r="CD36" s="156"/>
      <c r="CE36" s="156"/>
      <c r="CF36" s="2"/>
      <c r="CG36" s="2"/>
      <c r="CH36" s="2"/>
      <c r="CI36" s="2"/>
      <c r="CJ36" s="2"/>
      <c r="CK36" s="2"/>
    </row>
    <row r="37" spans="1:89" ht="24" customHeight="1" hidden="1">
      <c r="A37" s="161" t="s">
        <v>286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54" t="s">
        <v>230</v>
      </c>
      <c r="AF37" s="154"/>
      <c r="AG37" s="154"/>
      <c r="AH37" s="154"/>
      <c r="AI37" s="154"/>
      <c r="AJ37" s="154"/>
      <c r="AK37" s="155" t="s">
        <v>287</v>
      </c>
      <c r="AL37" s="155"/>
      <c r="AM37" s="155"/>
      <c r="AN37" s="155"/>
      <c r="AO37" s="155"/>
      <c r="AP37" s="155"/>
      <c r="AQ37" s="155"/>
      <c r="AR37" s="155"/>
      <c r="AS37" s="155"/>
      <c r="AT37" s="156">
        <v>0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62">
        <v>330000</v>
      </c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56" t="s">
        <v>45</v>
      </c>
      <c r="BW37" s="156"/>
      <c r="BX37" s="156"/>
      <c r="BY37" s="156"/>
      <c r="BZ37" s="156"/>
      <c r="CA37" s="156"/>
      <c r="CB37" s="156"/>
      <c r="CC37" s="156"/>
      <c r="CD37" s="156"/>
      <c r="CE37" s="156"/>
      <c r="CF37" s="2"/>
      <c r="CG37" s="2"/>
      <c r="CH37" s="2"/>
      <c r="CI37" s="2"/>
      <c r="CJ37" s="2"/>
      <c r="CK37" s="2"/>
    </row>
    <row r="38" spans="1:89" ht="105.75" customHeight="1">
      <c r="A38" s="160" t="s">
        <v>288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54" t="s">
        <v>230</v>
      </c>
      <c r="AF38" s="154"/>
      <c r="AG38" s="154"/>
      <c r="AH38" s="154"/>
      <c r="AI38" s="154"/>
      <c r="AJ38" s="154"/>
      <c r="AK38" s="155" t="s">
        <v>289</v>
      </c>
      <c r="AL38" s="155"/>
      <c r="AM38" s="155"/>
      <c r="AN38" s="155"/>
      <c r="AO38" s="155"/>
      <c r="AP38" s="155"/>
      <c r="AQ38" s="155"/>
      <c r="AR38" s="155"/>
      <c r="AS38" s="155"/>
      <c r="AT38" s="156">
        <v>105000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62">
        <v>79464.51</v>
      </c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56">
        <f aca="true" t="shared" si="4" ref="BV38:BV39">AT38-BK38</f>
        <v>25535.490000000005</v>
      </c>
      <c r="BW38" s="156"/>
      <c r="BX38" s="156"/>
      <c r="BY38" s="156"/>
      <c r="BZ38" s="156"/>
      <c r="CA38" s="156"/>
      <c r="CB38" s="156"/>
      <c r="CC38" s="156"/>
      <c r="CD38" s="156"/>
      <c r="CE38" s="156"/>
      <c r="CF38" s="2"/>
      <c r="CG38" s="2"/>
      <c r="CH38" s="2"/>
      <c r="CI38" s="2"/>
      <c r="CJ38" s="2"/>
      <c r="CK38" s="2"/>
    </row>
    <row r="39" spans="1:89" ht="70.5" customHeight="1">
      <c r="A39" s="160" t="s">
        <v>290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54" t="s">
        <v>230</v>
      </c>
      <c r="AF39" s="154"/>
      <c r="AG39" s="154"/>
      <c r="AH39" s="154"/>
      <c r="AI39" s="154"/>
      <c r="AJ39" s="154"/>
      <c r="AK39" s="148" t="s">
        <v>291</v>
      </c>
      <c r="AL39" s="148"/>
      <c r="AM39" s="148"/>
      <c r="AN39" s="148"/>
      <c r="AO39" s="148"/>
      <c r="AP39" s="148"/>
      <c r="AQ39" s="148"/>
      <c r="AR39" s="148"/>
      <c r="AS39" s="148"/>
      <c r="AT39" s="158">
        <v>440500</v>
      </c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62">
        <v>291585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56">
        <f t="shared" si="4"/>
        <v>148915</v>
      </c>
      <c r="BW39" s="156"/>
      <c r="BX39" s="156"/>
      <c r="BY39" s="156"/>
      <c r="BZ39" s="156"/>
      <c r="CA39" s="156"/>
      <c r="CB39" s="156"/>
      <c r="CC39" s="156"/>
      <c r="CD39" s="156"/>
      <c r="CE39" s="156"/>
      <c r="CF39" s="2"/>
      <c r="CG39" s="2"/>
      <c r="CH39" s="2"/>
      <c r="CI39" s="2"/>
      <c r="CJ39" s="2"/>
      <c r="CK39" s="2"/>
    </row>
    <row r="40" spans="1:89" ht="50.25" customHeight="1" hidden="1">
      <c r="A40" s="168" t="s">
        <v>292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47" t="s">
        <v>230</v>
      </c>
      <c r="AF40" s="147"/>
      <c r="AG40" s="147"/>
      <c r="AH40" s="147"/>
      <c r="AI40" s="147"/>
      <c r="AJ40" s="147"/>
      <c r="AK40" s="148" t="s">
        <v>293</v>
      </c>
      <c r="AL40" s="148"/>
      <c r="AM40" s="148"/>
      <c r="AN40" s="148"/>
      <c r="AO40" s="148"/>
      <c r="AP40" s="148"/>
      <c r="AQ40" s="148"/>
      <c r="AR40" s="148"/>
      <c r="AS40" s="148"/>
      <c r="AT40" s="149">
        <v>0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69">
        <v>0</v>
      </c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50" t="s">
        <v>45</v>
      </c>
      <c r="BW40" s="150"/>
      <c r="BX40" s="150"/>
      <c r="BY40" s="150"/>
      <c r="BZ40" s="150"/>
      <c r="CA40" s="150"/>
      <c r="CB40" s="150"/>
      <c r="CC40" s="150"/>
      <c r="CD40" s="150"/>
      <c r="CE40" s="150"/>
      <c r="CF40" s="170"/>
      <c r="CG40" s="170"/>
      <c r="CH40" s="170"/>
      <c r="CI40" s="170"/>
      <c r="CJ40" s="170"/>
      <c r="CK40" s="170"/>
    </row>
    <row r="41" spans="1:89" ht="1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/>
      <c r="AF41" s="174"/>
      <c r="AG41" s="174"/>
      <c r="AH41" s="174"/>
      <c r="AI41" s="174"/>
      <c r="AJ41" s="174"/>
      <c r="AK41" s="175"/>
      <c r="AL41" s="175"/>
      <c r="AM41" s="175"/>
      <c r="AN41" s="175"/>
      <c r="AO41" s="175"/>
      <c r="AP41" s="175"/>
      <c r="AQ41" s="175"/>
      <c r="AR41" s="175"/>
      <c r="AS41" s="175"/>
      <c r="AT41" s="176"/>
      <c r="AU41" s="176"/>
      <c r="AV41" s="176"/>
      <c r="AW41" s="176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6"/>
      <c r="BJ41" s="176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2"/>
      <c r="CG41" s="2"/>
      <c r="CH41" s="2"/>
      <c r="CI41" s="2"/>
      <c r="CJ41" s="2"/>
      <c r="CK41" s="2"/>
    </row>
    <row r="42" spans="1:89" ht="23.25" customHeight="1">
      <c r="A42" s="180" t="s">
        <v>294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 t="s">
        <v>295</v>
      </c>
      <c r="AF42" s="181"/>
      <c r="AG42" s="181"/>
      <c r="AH42" s="181"/>
      <c r="AI42" s="181"/>
      <c r="AJ42" s="181"/>
      <c r="AK42" s="182" t="s">
        <v>33</v>
      </c>
      <c r="AL42" s="182"/>
      <c r="AM42" s="182"/>
      <c r="AN42" s="182"/>
      <c r="AO42" s="182"/>
      <c r="AP42" s="182"/>
      <c r="AQ42" s="182"/>
      <c r="AR42" s="182"/>
      <c r="AS42" s="182"/>
      <c r="AT42" s="183">
        <f>стр1!BB13-AT6</f>
        <v>-1956500.8299999982</v>
      </c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4">
        <f>стр1!BX13-стр2!BK6</f>
        <v>845609.5100000016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5" t="s">
        <v>33</v>
      </c>
      <c r="BW42" s="185"/>
      <c r="BX42" s="185"/>
      <c r="BY42" s="185"/>
      <c r="BZ42" s="185"/>
      <c r="CA42" s="185"/>
      <c r="CB42" s="185"/>
      <c r="CC42" s="185"/>
      <c r="CD42" s="185"/>
      <c r="CE42" s="185"/>
      <c r="CF42" s="2"/>
      <c r="CG42" s="2"/>
      <c r="CH42" s="2"/>
      <c r="CI42" s="2"/>
      <c r="CJ42" s="2"/>
      <c r="CK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8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25">
      <selection activeCell="K51" sqref="K51"/>
    </sheetView>
  </sheetViews>
  <sheetFormatPr defaultColWidth="1.00390625" defaultRowHeight="12.75"/>
  <cols>
    <col min="1" max="2" width="0.6171875" style="1" hidden="1" customWidth="1"/>
    <col min="3" max="3" width="2.75390625" style="1" customWidth="1"/>
    <col min="4" max="4" width="0.5" style="1" customWidth="1"/>
    <col min="5" max="5" width="1.12109375" style="1" customWidth="1"/>
    <col min="6" max="19" width="0.5" style="1" customWidth="1"/>
    <col min="20" max="20" width="0.74609375" style="1" customWidth="1"/>
    <col min="21" max="35" width="0.5" style="1" customWidth="1"/>
    <col min="36" max="36" width="11.125" style="1" customWidth="1"/>
    <col min="37" max="37" width="0.875" style="1" customWidth="1"/>
    <col min="38" max="41" width="0.5" style="1" customWidth="1"/>
    <col min="42" max="42" width="1.4921875" style="1" customWidth="1"/>
    <col min="43" max="43" width="1.121093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875" style="1" customWidth="1"/>
    <col min="58" max="58" width="6.625" style="1" customWidth="1"/>
    <col min="59" max="59" width="1.0039062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75390625" style="1" customWidth="1"/>
    <col min="81" max="86" width="0.5" style="1" customWidth="1"/>
    <col min="87" max="87" width="0.74609375" style="1" customWidth="1"/>
    <col min="88" max="88" width="0.875" style="1" hidden="1" customWidth="1"/>
    <col min="89" max="89" width="0.6171875" style="1" hidden="1" customWidth="1"/>
    <col min="90" max="90" width="2.50390625" style="1" customWidth="1"/>
    <col min="91" max="91" width="1.4921875" style="1" customWidth="1"/>
    <col min="92" max="92" width="1.625" style="1" customWidth="1"/>
    <col min="93" max="98" width="0.5" style="1" customWidth="1"/>
    <col min="99" max="100" width="0.6171875" style="1" hidden="1" customWidth="1"/>
    <col min="101" max="101" width="0.5" style="1" customWidth="1"/>
    <col min="102" max="102" width="0.8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4.125" style="1" customWidth="1"/>
    <col min="108" max="108" width="1.12109375" style="1" customWidth="1"/>
    <col min="109" max="16384" width="0.5" style="1" customWidth="1"/>
  </cols>
  <sheetData>
    <row r="1" spans="90:107" ht="12.75" customHeight="1">
      <c r="CL1" s="9" t="s">
        <v>296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5" t="s">
        <v>297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298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6" t="s">
        <v>299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 t="s">
        <v>300</v>
      </c>
      <c r="AL6" s="187"/>
      <c r="AM6" s="187"/>
      <c r="AN6" s="187"/>
      <c r="AO6" s="187"/>
      <c r="AP6" s="187"/>
      <c r="AQ6" s="188" t="s">
        <v>33</v>
      </c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9">
        <f>BG37</f>
        <v>1956500.8299999982</v>
      </c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>
        <f>BZ37</f>
        <v>-845609.5100000016</v>
      </c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0">
        <f>BZ6-BG6</f>
        <v>-2802110.34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</row>
    <row r="7" spans="2:107" ht="11.25" customHeight="1">
      <c r="B7" s="191" t="s">
        <v>231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2"/>
      <c r="AL7" s="192"/>
      <c r="AM7" s="192"/>
      <c r="AN7" s="192"/>
      <c r="AO7" s="192"/>
      <c r="AP7" s="192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</row>
    <row r="8" spans="2:107" ht="23.25" customHeight="1">
      <c r="B8" s="195" t="s">
        <v>301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 t="s">
        <v>302</v>
      </c>
      <c r="AL8" s="196"/>
      <c r="AM8" s="196"/>
      <c r="AN8" s="196"/>
      <c r="AO8" s="196"/>
      <c r="AP8" s="196"/>
      <c r="AQ8" s="193" t="s">
        <v>33</v>
      </c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28" t="s">
        <v>45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 t="s">
        <v>45</v>
      </c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97" t="s">
        <v>45</v>
      </c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</row>
    <row r="9" spans="2:107" ht="12" customHeight="1">
      <c r="B9" s="198" t="s">
        <v>303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6"/>
      <c r="AL9" s="196"/>
      <c r="AM9" s="196"/>
      <c r="AN9" s="196"/>
      <c r="AO9" s="196"/>
      <c r="AP9" s="196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</row>
    <row r="10" spans="1:107" ht="5.25" customHeight="1" hidden="1">
      <c r="A10" s="199"/>
      <c r="B10" s="200" t="s">
        <v>45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196"/>
      <c r="AL10" s="196"/>
      <c r="AM10" s="196"/>
      <c r="AN10" s="196"/>
      <c r="AO10" s="196"/>
      <c r="AP10" s="196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</row>
    <row r="11" spans="1:107" ht="48" customHeight="1">
      <c r="A11" s="199"/>
      <c r="B11" s="201" t="s">
        <v>304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196" t="s">
        <v>305</v>
      </c>
      <c r="AL11" s="196"/>
      <c r="AM11" s="196"/>
      <c r="AN11" s="196"/>
      <c r="AO11" s="196"/>
      <c r="AP11" s="196"/>
      <c r="AQ11" s="128" t="s">
        <v>45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 t="s">
        <v>45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 t="s">
        <v>45</v>
      </c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94" t="s">
        <v>45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</row>
    <row r="12" spans="1:107" ht="47.25" customHeight="1">
      <c r="A12" s="199"/>
      <c r="B12" s="201" t="s">
        <v>306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96" t="s">
        <v>307</v>
      </c>
      <c r="AL12" s="196"/>
      <c r="AM12" s="196"/>
      <c r="AN12" s="196"/>
      <c r="AO12" s="196"/>
      <c r="AP12" s="196"/>
      <c r="AQ12" s="128" t="s">
        <v>45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 t="s">
        <v>45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 t="s">
        <v>45</v>
      </c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97" t="s">
        <v>45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</row>
    <row r="13" spans="1:107" ht="15" customHeight="1">
      <c r="A13" s="199"/>
      <c r="B13" s="200" t="s">
        <v>45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196"/>
      <c r="AL13" s="196"/>
      <c r="AM13" s="196"/>
      <c r="AN13" s="196"/>
      <c r="AO13" s="196"/>
      <c r="AP13" s="196"/>
      <c r="AQ13" s="193" t="s">
        <v>45</v>
      </c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28" t="s">
        <v>45</v>
      </c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 t="s">
        <v>45</v>
      </c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94" t="s">
        <v>45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</row>
    <row r="14" spans="1:107" ht="15" customHeight="1">
      <c r="A14" s="199"/>
      <c r="B14" s="200" t="s">
        <v>45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196"/>
      <c r="AL14" s="196"/>
      <c r="AM14" s="196"/>
      <c r="AN14" s="196"/>
      <c r="AO14" s="196"/>
      <c r="AP14" s="196"/>
      <c r="AQ14" s="193" t="s">
        <v>45</v>
      </c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28" t="s">
        <v>45</v>
      </c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 t="s">
        <v>45</v>
      </c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94" t="s">
        <v>45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</row>
    <row r="15" spans="2:107" ht="23.25" customHeight="1">
      <c r="B15" s="195" t="s">
        <v>308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 t="s">
        <v>309</v>
      </c>
      <c r="AL15" s="196"/>
      <c r="AM15" s="196"/>
      <c r="AN15" s="196"/>
      <c r="AO15" s="196"/>
      <c r="AP15" s="196"/>
      <c r="AQ15" s="193" t="s">
        <v>33</v>
      </c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28" t="s">
        <v>45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 t="s">
        <v>45</v>
      </c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94" t="s">
        <v>45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</row>
    <row r="16" spans="1:107" ht="15" customHeight="1">
      <c r="A16" s="202" t="s">
        <v>303</v>
      </c>
      <c r="B16" s="203" t="s">
        <v>303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96" t="s">
        <v>45</v>
      </c>
      <c r="AL16" s="196"/>
      <c r="AM16" s="196"/>
      <c r="AN16" s="196"/>
      <c r="AO16" s="196"/>
      <c r="AP16" s="196"/>
      <c r="AQ16" s="193" t="s">
        <v>45</v>
      </c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28" t="s">
        <v>45</v>
      </c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 t="s">
        <v>45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94" t="s">
        <v>45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</row>
    <row r="17" spans="1:107" ht="15" customHeight="1">
      <c r="A17" s="199"/>
      <c r="B17" s="200" t="s">
        <v>45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196"/>
      <c r="AL17" s="196"/>
      <c r="AM17" s="196"/>
      <c r="AN17" s="196"/>
      <c r="AO17" s="196"/>
      <c r="AP17" s="196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</row>
    <row r="18" spans="1:107" ht="15" customHeight="1">
      <c r="A18" s="199"/>
      <c r="B18" s="200" t="s">
        <v>45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192" t="s">
        <v>45</v>
      </c>
      <c r="AL18" s="192"/>
      <c r="AM18" s="192"/>
      <c r="AN18" s="192"/>
      <c r="AO18" s="192"/>
      <c r="AP18" s="192"/>
      <c r="AQ18" s="193" t="s">
        <v>45</v>
      </c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28" t="s">
        <v>45</v>
      </c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 t="s">
        <v>45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94" t="s">
        <v>45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</row>
    <row r="19" spans="1:107" ht="15" customHeight="1">
      <c r="A19" s="199"/>
      <c r="B19" s="200" t="s">
        <v>45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192" t="s">
        <v>45</v>
      </c>
      <c r="AL19" s="192"/>
      <c r="AM19" s="192"/>
      <c r="AN19" s="192"/>
      <c r="AO19" s="192"/>
      <c r="AP19" s="192"/>
      <c r="AQ19" s="193" t="s">
        <v>45</v>
      </c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28" t="s">
        <v>45</v>
      </c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 t="s">
        <v>45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94" t="s">
        <v>45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</row>
    <row r="20" spans="1:107" ht="15" customHeight="1">
      <c r="A20" s="199"/>
      <c r="B20" s="200" t="s">
        <v>45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192" t="s">
        <v>45</v>
      </c>
      <c r="AL20" s="192"/>
      <c r="AM20" s="192"/>
      <c r="AN20" s="192"/>
      <c r="AO20" s="192"/>
      <c r="AP20" s="192"/>
      <c r="AQ20" s="193" t="s">
        <v>45</v>
      </c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28" t="s">
        <v>45</v>
      </c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 t="s">
        <v>45</v>
      </c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94" t="s">
        <v>45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</row>
    <row r="21" spans="1:107" ht="15" customHeight="1">
      <c r="A21" s="199"/>
      <c r="B21" s="200" t="s">
        <v>45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192" t="s">
        <v>45</v>
      </c>
      <c r="AL21" s="192"/>
      <c r="AM21" s="192"/>
      <c r="AN21" s="192"/>
      <c r="AO21" s="192"/>
      <c r="AP21" s="192"/>
      <c r="AQ21" s="193" t="s">
        <v>45</v>
      </c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28" t="s">
        <v>45</v>
      </c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 t="s">
        <v>45</v>
      </c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94" t="s">
        <v>45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</row>
    <row r="22" spans="1:107" ht="15" customHeight="1">
      <c r="A22" s="199"/>
      <c r="B22" s="200" t="s">
        <v>45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192" t="s">
        <v>45</v>
      </c>
      <c r="AL22" s="192"/>
      <c r="AM22" s="192"/>
      <c r="AN22" s="192"/>
      <c r="AO22" s="192"/>
      <c r="AP22" s="192"/>
      <c r="AQ22" s="193" t="s">
        <v>45</v>
      </c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28" t="s">
        <v>45</v>
      </c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 t="s">
        <v>45</v>
      </c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94" t="s">
        <v>45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</row>
    <row r="23" spans="1:107" ht="15" customHeight="1">
      <c r="A23" s="199"/>
      <c r="B23" s="200" t="s">
        <v>45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192" t="s">
        <v>45</v>
      </c>
      <c r="AL23" s="192"/>
      <c r="AM23" s="192"/>
      <c r="AN23" s="192"/>
      <c r="AO23" s="192"/>
      <c r="AP23" s="192"/>
      <c r="AQ23" s="193" t="s">
        <v>45</v>
      </c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28" t="s">
        <v>45</v>
      </c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 t="s">
        <v>45</v>
      </c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94" t="s">
        <v>45</v>
      </c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</row>
    <row r="24" spans="1:107" ht="15" customHeight="1">
      <c r="A24" s="199"/>
      <c r="B24" s="200" t="s">
        <v>45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192" t="s">
        <v>45</v>
      </c>
      <c r="AL24" s="192"/>
      <c r="AM24" s="192"/>
      <c r="AN24" s="192"/>
      <c r="AO24" s="192"/>
      <c r="AP24" s="192"/>
      <c r="AQ24" s="193" t="s">
        <v>45</v>
      </c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28" t="s">
        <v>45</v>
      </c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 t="s">
        <v>45</v>
      </c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94" t="s">
        <v>45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</row>
    <row r="25" spans="1:107" ht="15" customHeight="1">
      <c r="A25" s="199"/>
      <c r="B25" s="200" t="s">
        <v>45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92" t="s">
        <v>45</v>
      </c>
      <c r="AL25" s="192"/>
      <c r="AM25" s="192"/>
      <c r="AN25" s="192"/>
      <c r="AO25" s="192"/>
      <c r="AP25" s="192"/>
      <c r="AQ25" s="193" t="s">
        <v>45</v>
      </c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28" t="s">
        <v>45</v>
      </c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 t="s">
        <v>45</v>
      </c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94" t="s">
        <v>45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</row>
    <row r="26" spans="1:107" ht="15" customHeight="1">
      <c r="A26" s="199"/>
      <c r="B26" s="200" t="s">
        <v>45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192" t="s">
        <v>45</v>
      </c>
      <c r="AL26" s="192"/>
      <c r="AM26" s="192"/>
      <c r="AN26" s="192"/>
      <c r="AO26" s="192"/>
      <c r="AP26" s="192"/>
      <c r="AQ26" s="193" t="s">
        <v>45</v>
      </c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28" t="s">
        <v>45</v>
      </c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 t="s">
        <v>45</v>
      </c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94" t="s">
        <v>45</v>
      </c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:107" ht="15" customHeight="1">
      <c r="A27" s="199"/>
      <c r="B27" s="200" t="s">
        <v>45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92" t="s">
        <v>45</v>
      </c>
      <c r="AL27" s="192"/>
      <c r="AM27" s="192"/>
      <c r="AN27" s="192"/>
      <c r="AO27" s="192"/>
      <c r="AP27" s="192"/>
      <c r="AQ27" s="193" t="s">
        <v>45</v>
      </c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28" t="s">
        <v>45</v>
      </c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 t="s">
        <v>45</v>
      </c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94" t="s">
        <v>45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</row>
    <row r="28" spans="1:107" ht="15" customHeight="1" hidden="1">
      <c r="A28" s="199"/>
      <c r="B28" s="200" t="s">
        <v>45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92" t="s">
        <v>45</v>
      </c>
      <c r="AL28" s="192"/>
      <c r="AM28" s="192"/>
      <c r="AN28" s="192"/>
      <c r="AO28" s="192"/>
      <c r="AP28" s="192"/>
      <c r="AQ28" s="193" t="s">
        <v>45</v>
      </c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28" t="s">
        <v>45</v>
      </c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 t="s">
        <v>45</v>
      </c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94" t="s">
        <v>45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</row>
    <row r="29" spans="1:107" ht="15" customHeight="1" hidden="1">
      <c r="A29" s="199"/>
      <c r="B29" s="200" t="s">
        <v>45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92" t="s">
        <v>45</v>
      </c>
      <c r="AL29" s="192"/>
      <c r="AM29" s="192"/>
      <c r="AN29" s="192"/>
      <c r="AO29" s="192"/>
      <c r="AP29" s="192"/>
      <c r="AQ29" s="193" t="s">
        <v>45</v>
      </c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28" t="s">
        <v>45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 t="s">
        <v>45</v>
      </c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94" t="s">
        <v>45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</row>
    <row r="30" spans="1:107" ht="15" customHeight="1" hidden="1">
      <c r="A30" s="199"/>
      <c r="B30" s="200" t="s">
        <v>45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192" t="s">
        <v>45</v>
      </c>
      <c r="AL30" s="192"/>
      <c r="AM30" s="192"/>
      <c r="AN30" s="192"/>
      <c r="AO30" s="192"/>
      <c r="AP30" s="192"/>
      <c r="AQ30" s="193" t="s">
        <v>45</v>
      </c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28" t="s">
        <v>45</v>
      </c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 t="s">
        <v>45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94" t="s">
        <v>45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</row>
    <row r="31" spans="1:107" ht="15" customHeight="1" hidden="1">
      <c r="A31" s="199"/>
      <c r="B31" s="200" t="s">
        <v>45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192" t="s">
        <v>45</v>
      </c>
      <c r="AL31" s="192"/>
      <c r="AM31" s="192"/>
      <c r="AN31" s="192"/>
      <c r="AO31" s="192"/>
      <c r="AP31" s="192"/>
      <c r="AQ31" s="193" t="s">
        <v>45</v>
      </c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28" t="s">
        <v>45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 t="s">
        <v>45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94" t="s">
        <v>45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</row>
    <row r="32" spans="1:107" ht="15" customHeight="1" hidden="1">
      <c r="A32" s="199"/>
      <c r="B32" s="200" t="s">
        <v>45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192" t="s">
        <v>45</v>
      </c>
      <c r="AL32" s="192"/>
      <c r="AM32" s="192"/>
      <c r="AN32" s="192"/>
      <c r="AO32" s="192"/>
      <c r="AP32" s="192"/>
      <c r="AQ32" s="193" t="s">
        <v>45</v>
      </c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28" t="s">
        <v>45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 t="s">
        <v>45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94" t="s">
        <v>45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</row>
    <row r="33" spans="1:107" ht="15" customHeight="1">
      <c r="A33" s="199"/>
      <c r="B33" s="200" t="s">
        <v>45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192" t="s">
        <v>45</v>
      </c>
      <c r="AL33" s="192"/>
      <c r="AM33" s="192"/>
      <c r="AN33" s="192"/>
      <c r="AO33" s="192"/>
      <c r="AP33" s="192"/>
      <c r="AQ33" s="193" t="s">
        <v>45</v>
      </c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28" t="s">
        <v>45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 t="s">
        <v>45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94" t="s">
        <v>45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</row>
    <row r="34" spans="1:107" ht="15" customHeight="1">
      <c r="A34" s="199"/>
      <c r="B34" s="200" t="s">
        <v>45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192" t="s">
        <v>45</v>
      </c>
      <c r="AL34" s="192"/>
      <c r="AM34" s="192"/>
      <c r="AN34" s="192"/>
      <c r="AO34" s="192"/>
      <c r="AP34" s="192"/>
      <c r="AQ34" s="193" t="s">
        <v>45</v>
      </c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28" t="s">
        <v>45</v>
      </c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 t="s">
        <v>45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94" t="s">
        <v>45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</row>
    <row r="35" spans="1:107" ht="15" customHeight="1">
      <c r="A35" s="199"/>
      <c r="B35" s="200" t="s">
        <v>45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192" t="s">
        <v>45</v>
      </c>
      <c r="AL35" s="192"/>
      <c r="AM35" s="192"/>
      <c r="AN35" s="192"/>
      <c r="AO35" s="192"/>
      <c r="AP35" s="192"/>
      <c r="AQ35" s="193" t="s">
        <v>45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28" t="s">
        <v>45</v>
      </c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 t="s">
        <v>45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94" t="s">
        <v>45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</row>
    <row r="36" spans="1:107" ht="15" customHeight="1">
      <c r="A36" s="199"/>
      <c r="B36" s="200" t="s">
        <v>45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192" t="s">
        <v>45</v>
      </c>
      <c r="AL36" s="192"/>
      <c r="AM36" s="192"/>
      <c r="AN36" s="192"/>
      <c r="AO36" s="192"/>
      <c r="AP36" s="192"/>
      <c r="AQ36" s="193" t="s">
        <v>45</v>
      </c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28" t="s">
        <v>45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 t="s">
        <v>45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94" t="s">
        <v>45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</row>
    <row r="37" spans="2:107" ht="15" customHeight="1">
      <c r="B37" s="204" t="s">
        <v>310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196" t="s">
        <v>311</v>
      </c>
      <c r="AL37" s="196"/>
      <c r="AM37" s="196"/>
      <c r="AN37" s="196"/>
      <c r="AO37" s="196"/>
      <c r="AP37" s="196"/>
      <c r="AQ37" s="193" t="s">
        <v>312</v>
      </c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28">
        <f>BG38+BG39</f>
        <v>1956500.8299999982</v>
      </c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>
        <f>BZ38+BZ39</f>
        <v>-845609.5100000016</v>
      </c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97">
        <f>BG37-BZ37</f>
        <v>2802110.34</v>
      </c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</row>
    <row r="38" spans="2:107" ht="15" customHeight="1">
      <c r="B38" s="204" t="s">
        <v>313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196" t="s">
        <v>314</v>
      </c>
      <c r="AL38" s="196"/>
      <c r="AM38" s="196"/>
      <c r="AN38" s="196"/>
      <c r="AO38" s="196"/>
      <c r="AP38" s="196"/>
      <c r="AQ38" s="193" t="s">
        <v>315</v>
      </c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28">
        <f>-стр1!BB13</f>
        <v>-14826600</v>
      </c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205">
        <f>-стр1!BX13</f>
        <v>-11852122.91</v>
      </c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194" t="s">
        <v>33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</row>
    <row r="39" spans="1:107" ht="15" customHeight="1">
      <c r="A39" s="199"/>
      <c r="B39" s="204" t="s">
        <v>316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6" t="s">
        <v>317</v>
      </c>
      <c r="AL39" s="206"/>
      <c r="AM39" s="206"/>
      <c r="AN39" s="206"/>
      <c r="AO39" s="206"/>
      <c r="AP39" s="206"/>
      <c r="AQ39" s="207" t="s">
        <v>318</v>
      </c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8">
        <f>стр2!AT6</f>
        <v>16783100.83</v>
      </c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9">
        <f>стр2!BK6</f>
        <v>11006513.399999999</v>
      </c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10" t="s">
        <v>33</v>
      </c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</row>
    <row r="41" spans="1:99" ht="11.25" customHeight="1">
      <c r="A41" s="1" t="s">
        <v>319</v>
      </c>
      <c r="C41" s="1" t="s">
        <v>319</v>
      </c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F41" s="136" t="s">
        <v>320</v>
      </c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99" ht="11.25" customHeight="1">
      <c r="A42" s="211"/>
      <c r="U42" s="212" t="s">
        <v>321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3"/>
      <c r="BB42" s="213"/>
      <c r="BC42" s="213"/>
      <c r="BD42" s="213"/>
      <c r="BE42" s="213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</row>
    <row r="43" spans="1:99" ht="20.25" customHeight="1">
      <c r="A43" s="1" t="s">
        <v>322</v>
      </c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3"/>
      <c r="BB43" s="213"/>
      <c r="BC43" s="213"/>
      <c r="BD43" s="213"/>
      <c r="BE43" s="213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</row>
    <row r="44" spans="3:106" ht="11.25" customHeight="1">
      <c r="C44" s="1" t="s">
        <v>323</v>
      </c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M44" s="136" t="s">
        <v>324</v>
      </c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</row>
    <row r="45" spans="3:112" ht="9.75" customHeight="1">
      <c r="C45" s="1" t="s">
        <v>325</v>
      </c>
      <c r="T45" s="213"/>
      <c r="U45" s="213"/>
      <c r="V45" s="213"/>
      <c r="W45" s="213"/>
      <c r="X45" s="213"/>
      <c r="Y45" s="213"/>
      <c r="Z45" s="213"/>
      <c r="AA45" s="213"/>
      <c r="AB45" s="212" t="s">
        <v>321</v>
      </c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3"/>
      <c r="BI45" s="213"/>
      <c r="BJ45" s="213"/>
      <c r="BK45" s="213"/>
      <c r="BL45" s="213"/>
      <c r="BM45" s="212" t="s">
        <v>326</v>
      </c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3"/>
      <c r="DD45" s="213"/>
      <c r="DE45" s="213"/>
      <c r="DF45" s="213"/>
      <c r="DG45" s="213"/>
      <c r="DH45" s="213"/>
    </row>
    <row r="46" spans="1:112" ht="15" customHeight="1">
      <c r="A46" s="20" t="s">
        <v>327</v>
      </c>
      <c r="B46" s="20"/>
      <c r="T46" s="213"/>
      <c r="U46" s="213"/>
      <c r="V46" s="213"/>
      <c r="W46" s="213"/>
      <c r="X46" s="213"/>
      <c r="Y46" s="213"/>
      <c r="Z46" s="213"/>
      <c r="AA46" s="213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3"/>
      <c r="BI46" s="213"/>
      <c r="BJ46" s="213"/>
      <c r="BK46" s="213"/>
      <c r="BL46" s="213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3"/>
      <c r="DD46" s="213"/>
      <c r="DE46" s="213"/>
      <c r="DF46" s="213"/>
      <c r="DG46" s="213"/>
      <c r="DH46" s="213"/>
    </row>
    <row r="47" spans="3:112" ht="10.5" customHeight="1">
      <c r="C47" s="1" t="s">
        <v>322</v>
      </c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F47" s="136" t="s">
        <v>328</v>
      </c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</row>
    <row r="48" spans="1:112" ht="18" customHeight="1">
      <c r="A48" s="215"/>
      <c r="B48" s="216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2" t="s">
        <v>321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3"/>
      <c r="BB48" s="213"/>
      <c r="BC48" s="213"/>
      <c r="BD48" s="213"/>
      <c r="BE48" s="213"/>
      <c r="BF48" s="212" t="s">
        <v>326</v>
      </c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</row>
    <row r="49" spans="1:49" ht="18" customHeight="1">
      <c r="A49" s="217"/>
      <c r="B49" s="5"/>
      <c r="AW49" s="218"/>
    </row>
    <row r="50" spans="1:112" s="211" customFormat="1" ht="15" customHeight="1">
      <c r="A50" s="219"/>
      <c r="B50" s="220"/>
      <c r="C50" s="20"/>
      <c r="D50" s="20"/>
      <c r="E50" s="221" t="s">
        <v>329</v>
      </c>
      <c r="F50" s="221"/>
      <c r="G50" s="221"/>
      <c r="H50" s="221"/>
      <c r="I50" s="221"/>
      <c r="J50" s="221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2018</v>
      </c>
      <c r="AJ50" s="5"/>
      <c r="AK50" s="5"/>
      <c r="AL50" s="5"/>
      <c r="AM50" s="222"/>
      <c r="AN50" s="222"/>
      <c r="AO50" s="1" t="s">
        <v>330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6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J50"/>
    <mergeCell ref="K50:AH50"/>
    <mergeCell ref="AI50:AL50"/>
    <mergeCell ref="AM50:AN50"/>
  </mergeCells>
  <printOptions/>
  <pageMargins left="0.5201388888888889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2018-10-03T05:24:36Z</cp:lastPrinted>
  <dcterms:modified xsi:type="dcterms:W3CDTF">2018-10-03T06:08:22Z</dcterms:modified>
  <cp:category/>
  <cp:version/>
  <cp:contentType/>
  <cp:contentStatus/>
  <cp:revision>148</cp:revision>
</cp:coreProperties>
</file>