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'стр1'!$A$2:$DC$109</definedName>
    <definedName name="_xlnm.Print_Area" localSheetId="1">'стр2'!$A$1:$CE$47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<sst xmlns="http://schemas.openxmlformats.org/spreadsheetml/2006/main" count="764" uniqueCount="339">
  <si>
    <t>ОТЧЕТ ОБ ИСПОЛНЕНИИ БЮДЖЕТА</t>
  </si>
  <si>
    <t>КОДЫ</t>
  </si>
  <si>
    <t>Форма по ОКУД</t>
  </si>
  <si>
    <t>0503117</t>
  </si>
  <si>
    <t xml:space="preserve">на 1 </t>
  </si>
  <si>
    <t>октября</t>
  </si>
  <si>
    <t>г.</t>
  </si>
  <si>
    <t>Дата</t>
  </si>
  <si>
    <t>01.10.2019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</si>
  <si>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</si>
  <si>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</si>
  <si>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</si>
  <si>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</si>
  <si>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</si>
  <si>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</si>
  <si>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</si>
  <si>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</si>
  <si>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</si>
  <si>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</si>
  <si>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</si>
  <si>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</si>
  <si>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</si>
  <si>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</si>
  <si>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</si>
  <si>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</si>
  <si>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</si>
  <si>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</si>
  <si>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</si>
  <si>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</si>
  <si>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</si>
  <si>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</si>
  <si>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</si>
  <si>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</si>
  <si>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</si>
  <si>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</si>
  <si>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</si>
  <si>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</si>
  <si>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</si>
  <si>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</si>
  <si>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</si>
  <si>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</si>
  <si>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</si>
  <si>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</si>
  <si>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</si>
  <si>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</si>
  <si>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</si>
  <si>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</si>
  <si>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</si>
  <si>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</si>
  <si>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</si>
  <si>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</si>
  <si>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</si>
  <si>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</si>
  <si>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</si>
  <si>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</si>
  <si>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</si>
  <si>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</si>
  <si>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</si>
  <si>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</si>
  <si>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</si>
  <si>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</si>
  <si>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</si>
  <si>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</si>
  <si>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</si>
  <si>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</si>
  <si>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</si>
  <si>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</si>
  <si>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</si>
  <si>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</si>
  <si>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</si>
  <si>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</si>
  <si>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</si>
  <si>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</si>
  <si>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</si>
  <si>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</si>
  <si>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</si>
  <si>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</si>
  <si>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</si>
  <si>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</si>
  <si>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</si>
  <si>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</si>
  <si>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</si>
  <si>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</si>
  <si>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</si>
  <si>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</si>
  <si>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</si>
  <si>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</si>
  <si>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</si>
  <si>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</si>
  <si>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</si>
  <si>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</si>
  <si>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</si>
  <si>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</si>
  <si>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</si>
  <si>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</si>
  <si>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</si>
  <si>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</si>
  <si>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</si>
  <si>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</si>
  <si>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</si>
  <si>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</si>
  <si>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</si>
  <si>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</si>
  <si>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</si>
  <si>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</si>
  <si>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</si>
  <si>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</si>
  <si>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</si>
  <si>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</si>
  <si>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</si>
  <si>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</si>
  <si>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</si>
  <si>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</si>
  <si>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</si>
  <si>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</si>
  <si>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</si>
  <si>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</si>
  <si>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</si>
  <si>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</si>
  <si>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</si>
  <si>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</si>
  <si>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</si>
  <si>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</si>
  <si>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</si>
  <si>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</si>
  <si>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</si>
  <si>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</si>
  <si>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</si>
  <si>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</si>
  <si>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</si>
  <si>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</si>
  <si>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</si>
  <si>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</si>
  <si>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</si>
  <si>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</si>
  <si>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</si>
  <si>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</si>
  <si>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</si>
  <si>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</si>
  <si>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</si>
  <si>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</si>
  <si>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</si>
  <si>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</si>
  <si>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</si>
  <si>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</si>
  <si>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</si>
  <si>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</si>
  <si>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</si>
  <si>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</si>
  <si>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</si>
  <si>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</si>
  <si>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</si>
  <si>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</si>
  <si>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</si>
  <si>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</si>
  <si>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</si>
  <si>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</si>
  <si>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</si>
  <si>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</si>
  <si>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</si>
  <si>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</si>
  <si>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</si>
  <si>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</si>
  <si>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</si>
  <si>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</si>
  <si>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</si>
  <si>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</si>
  <si>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</si>
  <si>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</si>
  <si>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</si>
  <si>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</si>
  <si>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</si>
  <si>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</si>
  <si>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</si>
  <si>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</si>
  <si>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</si>
  <si>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</si>
  <si>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</si>
  <si>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</si>
  <si>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161 1 16 18050 10 0000 140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</si>
  <si>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</si>
  <si>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</si>
  <si>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</si>
  <si>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</si>
  <si>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</si>
  <si>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</si>
  <si>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</si>
  <si>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</si>
  <si>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</si>
  <si>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</si>
  <si>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</si>
  <si>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</si>
  <si>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</si>
  <si>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</si>
  <si>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</si>
  <si>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</si>
  <si>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</si>
  <si>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</si>
  <si>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</si>
  <si>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</si>
  <si>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</si>
  <si>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</si>
  <si>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</si>
  <si>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</si>
  <si>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</t>
  </si>
  <si>
    <t>951 2 02 15001 10 0000 150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</si>
  <si>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</si>
  <si>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</si>
  <si>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</si>
  <si>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</si>
  <si>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</si>
  <si>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</si>
  <si>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</si>
  <si>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</si>
  <si>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</si>
  <si>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</si>
  <si>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</si>
  <si>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</si>
  <si>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</si>
  <si>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</si>
  <si>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</si>
  <si>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</si>
  <si>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</si>
  <si>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</si>
  <si>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</si>
  <si>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</si>
  <si>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</si>
  <si>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</si>
  <si>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</si>
  <si>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</si>
  <si>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</si>
  <si>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</si>
  <si>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</si>
  <si>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</si>
  <si>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</si>
  <si>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</si>
  <si>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</si>
  <si>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</si>
  <si>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</si>
  <si>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</si>
  <si>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</si>
  <si>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</si>
  <si>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</si>
  <si>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</si>
  <si>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</si>
  <si>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</si>
  <si>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</si>
  <si>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</si>
  <si>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</si>
  <si>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</si>
  <si>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</si>
  <si>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</si>
  <si>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</si>
  <si>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</si>
  <si>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</si>
  <si>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</si>
  <si>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</si>
  <si>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</si>
  <si>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</si>
  <si>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</si>
  <si>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</si>
  <si>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</si>
  <si>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</si>
  <si>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</si>
  <si>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</si>
  <si>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</si>
  <si>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</si>
  <si>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</si>
  <si>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951 0314 0320028090 244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</si>
  <si>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</si>
  <si>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</si>
  <si>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</si>
  <si>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</si>
  <si>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</si>
  <si>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</si>
  <si>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</si>
  <si>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</si>
  <si>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</si>
  <si>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</si>
  <si>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</si>
  <si>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</si>
  <si>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</si>
  <si>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</si>
  <si>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</si>
  <si>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</si>
  <si>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</si>
  <si>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</si>
  <si>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</si>
  <si>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</si>
  <si>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</si>
  <si>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</si>
  <si>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</si>
  <si>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</si>
  <si>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(Субсидии бюджетным учреждениям на иные цели)</t>
  </si>
  <si>
    <t>951 0801 9910090200 612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</si>
  <si>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</si>
  <si>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951 1001 0810012150 321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</si>
  <si>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</si>
  <si>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</si>
  <si>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</si>
  <si>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</si>
  <si>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</si>
  <si>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</si>
  <si>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</si>
  <si>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</si>
  <si>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</si>
  <si>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</si>
  <si>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</si>
  <si>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</si>
  <si>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</si>
  <si>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</si>
  <si>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</si>
  <si>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</si>
  <si>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</si>
  <si>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</si>
  <si>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</si>
  <si>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</si>
  <si>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</si>
  <si>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</si>
  <si>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</si>
  <si>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</si>
  <si>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</si>
  <si>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</si>
  <si>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</si>
  <si>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</si>
  <si>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</si>
  <si>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</si>
  <si>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</si>
  <si>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</si>
  <si>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</si>
  <si>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</si>
  <si>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</si>
  <si>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</si>
  <si>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</si>
  <si>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</si>
  <si>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</si>
  <si>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</si>
  <si>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04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</si>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</sst>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5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17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/>
    </xf>
    <xf numFmtId="165" fontId="2" fillId="9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6" fontId="7" fillId="3" borderId="12" xfId="0" applyNumberFormat="1" applyFont="1" applyFill="1" applyBorder="1" applyAlignment="1">
      <alignment horizontal="center"/>
    </xf>
    <xf numFmtId="166" fontId="7" fillId="3" borderId="23" xfId="0" applyNumberFormat="1" applyFont="1" applyFill="1" applyBorder="1" applyAlignment="1">
      <alignment horizontal="center"/>
    </xf>
    <xf numFmtId="165" fontId="10" fillId="3" borderId="19" xfId="0" applyNumberFormat="1" applyFont="1" applyFill="1" applyBorder="1" applyAlignment="1">
      <alignment horizontal="center"/>
    </xf>
    <xf numFmtId="165" fontId="7" fillId="8" borderId="19" xfId="0" applyNumberFormat="1" applyFont="1" applyFill="1" applyBorder="1" applyAlignment="1">
      <alignment horizontal="center" vertical="center"/>
    </xf>
    <xf numFmtId="165" fontId="7" fillId="8" borderId="11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1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3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4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4" fillId="0" borderId="11" xfId="0" applyNumberFormat="1" applyFont="1" applyFill="1" applyBorder="1" applyAlignment="1">
      <alignment horizontal="center"/>
    </xf>
    <xf numFmtId="164" fontId="15" fillId="0" borderId="18" xfId="0" applyFont="1" applyFill="1" applyBorder="1" applyAlignment="1">
      <alignment horizontal="left" vertical="top" wrapText="1"/>
    </xf>
    <xf numFmtId="164" fontId="16" fillId="0" borderId="18" xfId="0" applyFont="1" applyFill="1" applyBorder="1" applyAlignment="1">
      <alignment horizontal="left" vertical="top" wrapText="1"/>
    </xf>
    <xf numFmtId="166" fontId="17" fillId="3" borderId="11" xfId="0" applyNumberFormat="1" applyFont="1" applyFill="1" applyBorder="1" applyAlignment="1">
      <alignment horizontal="center"/>
    </xf>
    <xf numFmtId="166" fontId="18" fillId="3" borderId="11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4" fontId="19" fillId="0" borderId="18" xfId="0" applyFont="1" applyFill="1" applyBorder="1" applyAlignment="1">
      <alignment horizontal="left" vertical="top" wrapText="1"/>
    </xf>
    <xf numFmtId="164" fontId="19" fillId="0" borderId="18" xfId="0" applyFont="1" applyFill="1" applyBorder="1" applyAlignment="1">
      <alignment horizontal="left" vertical="center" wrapText="1"/>
    </xf>
    <xf numFmtId="164" fontId="19" fillId="0" borderId="18" xfId="0" applyFont="1" applyFill="1" applyBorder="1" applyAlignment="1">
      <alignment vertical="top" wrapText="1"/>
    </xf>
    <xf numFmtId="164" fontId="20" fillId="0" borderId="18" xfId="0" applyFont="1" applyFill="1" applyBorder="1" applyAlignment="1">
      <alignment horizontal="left" vertical="top" wrapText="1"/>
    </xf>
    <xf numFmtId="166" fontId="21" fillId="3" borderId="11" xfId="0" applyNumberFormat="1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left" vertical="top" wrapText="1"/>
    </xf>
    <xf numFmtId="167" fontId="20" fillId="0" borderId="18" xfId="0" applyNumberFormat="1" applyFont="1" applyFill="1" applyBorder="1" applyAlignment="1">
      <alignment horizontal="left" vertical="center" wrapText="1"/>
    </xf>
    <xf numFmtId="164" fontId="20" fillId="0" borderId="18" xfId="0" applyFont="1" applyFill="1" applyBorder="1" applyAlignment="1">
      <alignment horizontal="left" vertical="center" wrapText="1"/>
    </xf>
    <xf numFmtId="166" fontId="21" fillId="0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top" wrapText="1"/>
    </xf>
    <xf numFmtId="166" fontId="14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2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Border="1" applyAlignment="1">
      <alignment horizontal="center" vertical="top"/>
    </xf>
    <xf numFmtId="164" fontId="24" fillId="0" borderId="0" xfId="0" applyFont="1" applyAlignment="1">
      <alignment/>
    </xf>
    <xf numFmtId="164" fontId="24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3" fillId="0" borderId="43" xfId="0" applyFont="1" applyBorder="1" applyAlignment="1">
      <alignment/>
    </xf>
    <xf numFmtId="164" fontId="23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CC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1"/>
  <sheetViews>
    <sheetView view="pageBreakPreview" zoomScaleSheetLayoutView="100" workbookViewId="0" topLeftCell="A6">
      <selection activeCell="BX60" sqref="BX60"/>
    </sheetView>
  </sheetViews>
  <sheetFormatPr defaultColWidth="1.00390625" defaultRowHeight="12.75"/>
  <cols>
    <col min="1" max="1" width="1.75390625" style="1" customWidth="1"/>
    <col min="2" max="11" width="0.5" style="1" customWidth="1"/>
    <col min="12" max="12" width="1.875" style="1" customWidth="1"/>
    <col min="13" max="15" width="0.5" style="1" customWidth="1"/>
    <col min="16" max="16" width="3.50390625" style="1" customWidth="1"/>
    <col min="17" max="18" width="0.5" style="1" customWidth="1"/>
    <col min="19" max="19" width="1.75390625" style="1" customWidth="1"/>
    <col min="20" max="28" width="0.5" style="1" hidden="1" customWidth="1"/>
    <col min="29" max="29" width="4.50390625" style="1" customWidth="1"/>
    <col min="30" max="30" width="16.50390625" style="1" customWidth="1"/>
    <col min="31" max="31" width="13.625" style="1" customWidth="1"/>
    <col min="32" max="32" width="0.875" style="1" customWidth="1"/>
    <col min="33" max="33" width="0.5" style="1" customWidth="1"/>
    <col min="34" max="34" width="1.4921875" style="1" customWidth="1"/>
    <col min="35" max="35" width="0.74609375" style="1" customWidth="1"/>
    <col min="36" max="36" width="0.5" style="1" customWidth="1"/>
    <col min="37" max="37" width="0.5" style="1" hidden="1" customWidth="1"/>
    <col min="38" max="39" width="0.5" style="1" customWidth="1"/>
    <col min="40" max="40" width="3.75390625" style="1" customWidth="1"/>
    <col min="41" max="42" width="0.5" style="1" customWidth="1"/>
    <col min="43" max="43" width="3.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5" style="1" hidden="1" customWidth="1"/>
    <col min="53" max="53" width="3.875" style="1" customWidth="1"/>
    <col min="54" max="54" width="1.4921875" style="1" customWidth="1"/>
    <col min="55" max="55" width="2.75390625" style="1" customWidth="1"/>
    <col min="56" max="65" width="0.5" style="1" customWidth="1"/>
    <col min="66" max="66" width="0.5" style="1" hidden="1" customWidth="1"/>
    <col min="67" max="67" width="1.75390625" style="1" customWidth="1"/>
    <col min="68" max="68" width="0.5" style="1" customWidth="1"/>
    <col min="69" max="69" width="0.6171875" style="1" customWidth="1"/>
    <col min="70" max="70" width="2.75390625" style="1" customWidth="1"/>
    <col min="71" max="75" width="0.5" style="1" hidden="1" customWidth="1"/>
    <col min="76" max="76" width="1.4921875" style="1" customWidth="1"/>
    <col min="77" max="77" width="0.5" style="1" customWidth="1"/>
    <col min="78" max="78" width="0.5" style="1" hidden="1" customWidth="1"/>
    <col min="79" max="79" width="1.75390625" style="1" customWidth="1"/>
    <col min="80" max="80" width="0.74609375" style="1" hidden="1" customWidth="1"/>
    <col min="81" max="81" width="1.875" style="1" customWidth="1"/>
    <col min="82" max="82" width="1.4921875" style="1" customWidth="1"/>
    <col min="83" max="83" width="0.5" style="1" customWidth="1"/>
    <col min="84" max="84" width="1.875" style="1" customWidth="1"/>
    <col min="85" max="85" width="0.5" style="1" customWidth="1"/>
    <col min="86" max="86" width="4.50390625" style="1" customWidth="1"/>
    <col min="87" max="87" width="0.6171875" style="1" hidden="1" customWidth="1"/>
    <col min="88" max="90" width="0.5" style="1" hidden="1" customWidth="1"/>
    <col min="91" max="91" width="0.875" style="1" hidden="1" customWidth="1"/>
    <col min="92" max="95" width="0.5" style="1" customWidth="1"/>
    <col min="96" max="96" width="0.875" style="1" hidden="1" customWidth="1"/>
    <col min="97" max="97" width="0.5" style="1" hidden="1" customWidth="1"/>
    <col min="98" max="99" width="0.5" style="1" customWidth="1"/>
    <col min="100" max="100" width="0.6171875" style="1" hidden="1" customWidth="1"/>
    <col min="101" max="101" width="0.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2019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BB15+BB96</f>
        <v>16200000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BX15+BX96</f>
        <v>11671743.889999999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4528256.110000001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BB16+BB31+BB42+BB62+BB71+BB84</f>
        <v>10416500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BX16+BX31+BX42+BX62+BX84+BX71+BX77+BX90</f>
        <v>6701693.889999999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3714806.1100000013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1341600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936189.8899999999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405410.1100000001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1341600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BX18+BX27+BX23</f>
        <v>936189.8899999999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405410.1100000001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1341600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924250.5599999999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417349.44000000006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923936.9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-923936.9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217.44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-217.44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96.22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-96.22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BX25+BX24</f>
        <v>588.1099999999999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 t="s">
        <v>45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f>357.09+199.59</f>
        <v>556.68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31.43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 t="s">
        <v>45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 t="s">
        <v>45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 t="s">
        <v>45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BX28+BX29+BX30</f>
        <v>11351.220000000001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 t="s">
        <v>45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f>11227.26+63.78</f>
        <v>11291.04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 t="s">
        <v>45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>
        <v>0.18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>
        <v>60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3" ref="BB31:BB32">BB32</f>
        <v>2407500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4" ref="BX31:BX32">BX32</f>
        <v>3067416.51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5" ref="CN31:CN33">BB31-BX31</f>
        <v>-659916.5099999998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3"/>
        <v>2407500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4"/>
        <v>3067416.51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5"/>
        <v>-659916.5099999998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2407500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BX34+BX35+BX36</f>
        <v>3067416.51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5"/>
        <v>-659916.5099999998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3063883.39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6" ref="CN34:CN35">-BX34</f>
        <v>-3063883.39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2629.32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6"/>
        <v>-2629.32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>
        <f>304.8+305+200+94</f>
        <v>903.8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 t="s">
        <v>45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4" customHeight="1" hidden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48" t="s">
        <v>32</v>
      </c>
      <c r="AG37" s="48"/>
      <c r="AH37" s="48"/>
      <c r="AI37" s="48"/>
      <c r="AJ37" s="48"/>
      <c r="AK37" s="69"/>
      <c r="AL37" s="70" t="s">
        <v>82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1"/>
      <c r="BA37" s="72"/>
      <c r="BB37" s="64" t="s">
        <v>45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5"/>
      <c r="BT37" s="65"/>
      <c r="BU37" s="65"/>
      <c r="BV37" s="65"/>
      <c r="BW37" s="66"/>
      <c r="BX37" s="50" t="s">
        <v>45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 t="s">
        <v>45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26.25" customHeight="1" hidden="1">
      <c r="A38" s="73" t="s">
        <v>83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36" t="s">
        <v>32</v>
      </c>
      <c r="AG38" s="36"/>
      <c r="AH38" s="36"/>
      <c r="AI38" s="36"/>
      <c r="AJ38" s="36"/>
      <c r="AK38" s="37"/>
      <c r="AL38" s="74" t="s">
        <v>84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5"/>
      <c r="BA38" s="76"/>
      <c r="BB38" s="77" t="s">
        <v>45</v>
      </c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  <c r="BT38" s="78"/>
      <c r="BU38" s="78"/>
      <c r="BV38" s="78"/>
      <c r="BW38" s="79"/>
      <c r="BX38" s="38" t="s">
        <v>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 t="s">
        <v>45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24" customHeight="1" hidden="1">
      <c r="A39" s="73" t="s">
        <v>85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36" t="s">
        <v>32</v>
      </c>
      <c r="AG39" s="36"/>
      <c r="AH39" s="36"/>
      <c r="AI39" s="36"/>
      <c r="AJ39" s="36"/>
      <c r="AK39" s="37"/>
      <c r="AL39" s="74" t="s">
        <v>86</v>
      </c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5"/>
      <c r="BA39" s="76"/>
      <c r="BB39" s="77" t="s">
        <v>45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8"/>
      <c r="BT39" s="78"/>
      <c r="BU39" s="78"/>
      <c r="BV39" s="78"/>
      <c r="BW39" s="79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 hidden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36" t="s">
        <v>32</v>
      </c>
      <c r="AG40" s="36"/>
      <c r="AH40" s="36"/>
      <c r="AI40" s="36"/>
      <c r="AJ40" s="36"/>
      <c r="AK40" s="37"/>
      <c r="AL40" s="74" t="s">
        <v>88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5"/>
      <c r="BA40" s="76"/>
      <c r="BB40" s="77" t="s">
        <v>45</v>
      </c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8"/>
      <c r="BT40" s="78"/>
      <c r="BU40" s="78"/>
      <c r="BV40" s="78"/>
      <c r="BW40" s="79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4.25" customHeight="1" hidden="1">
      <c r="A41" s="73" t="s">
        <v>81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36" t="s">
        <v>32</v>
      </c>
      <c r="AG41" s="36"/>
      <c r="AH41" s="36"/>
      <c r="AI41" s="36"/>
      <c r="AJ41" s="36"/>
      <c r="AK41" s="37"/>
      <c r="AL41" s="74" t="s">
        <v>89</v>
      </c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5"/>
      <c r="BA41" s="76"/>
      <c r="BB41" s="77" t="s">
        <v>45</v>
      </c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8"/>
      <c r="BT41" s="78"/>
      <c r="BU41" s="78"/>
      <c r="BV41" s="78"/>
      <c r="BW41" s="79"/>
      <c r="BX41" s="38" t="s">
        <v>45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 t="s">
        <v>45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12.75" customHeight="1">
      <c r="A42" s="40" t="s">
        <v>90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 t="s">
        <v>32</v>
      </c>
      <c r="AG42" s="41"/>
      <c r="AH42" s="41"/>
      <c r="AI42" s="41"/>
      <c r="AJ42" s="41"/>
      <c r="AK42" s="41"/>
      <c r="AL42" s="42" t="s">
        <v>91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>
        <f>BB43+BB49</f>
        <v>6483200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>
        <f>BX43+BX49</f>
        <v>2460646.51</v>
      </c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>
        <f aca="true" t="shared" si="7" ref="CN42:CN44">BB42-BX42</f>
        <v>4022553.49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1:107" ht="15.75" customHeight="1">
      <c r="A43" s="47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8" t="s">
        <v>32</v>
      </c>
      <c r="AG43" s="48"/>
      <c r="AH43" s="48"/>
      <c r="AI43" s="48"/>
      <c r="AJ43" s="48"/>
      <c r="AK43" s="48"/>
      <c r="AL43" s="49" t="s">
        <v>93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f>BB44</f>
        <v>653200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</f>
        <v>28613.48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7"/>
        <v>624586.52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36.75" customHeight="1">
      <c r="A44" s="80" t="s">
        <v>94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48" t="s">
        <v>32</v>
      </c>
      <c r="AG44" s="48"/>
      <c r="AH44" s="48"/>
      <c r="AI44" s="48"/>
      <c r="AJ44" s="48"/>
      <c r="AK44" s="48"/>
      <c r="AL44" s="49" t="s">
        <v>95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>
        <v>653200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>
        <f>BX45+BX46</f>
        <v>28613.48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>
        <f t="shared" si="7"/>
        <v>624586.52</v>
      </c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ht="57.75" customHeight="1">
      <c r="A45" s="81" t="s">
        <v>96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36" t="s">
        <v>32</v>
      </c>
      <c r="AG45" s="36"/>
      <c r="AH45" s="36"/>
      <c r="AI45" s="36"/>
      <c r="AJ45" s="36"/>
      <c r="AK45" s="36"/>
      <c r="AL45" s="37" t="s">
        <v>97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28037.27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aca="true" t="shared" si="8" ref="CN45:CN46">-BX45</f>
        <v>-28037.27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46.5" customHeight="1">
      <c r="A46" s="81" t="s">
        <v>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36" t="s">
        <v>32</v>
      </c>
      <c r="AG46" s="36"/>
      <c r="AH46" s="36"/>
      <c r="AI46" s="36"/>
      <c r="AJ46" s="36"/>
      <c r="AK46" s="37"/>
      <c r="AL46" s="37" t="s">
        <v>99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 t="s">
        <v>45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>
        <f>394.52+10.84+1.92+2.26+31.81+6.39+0.02+4.43+20+0.02+104</f>
        <v>576.2099999999999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>
        <f t="shared" si="8"/>
        <v>-576.2099999999999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54.75" customHeight="1">
      <c r="A47" s="81" t="s">
        <v>100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36" t="s">
        <v>32</v>
      </c>
      <c r="AG47" s="36"/>
      <c r="AH47" s="36"/>
      <c r="AI47" s="36"/>
      <c r="AJ47" s="36"/>
      <c r="AK47" s="37"/>
      <c r="AL47" s="74" t="s">
        <v>101</v>
      </c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7" t="s">
        <v>45</v>
      </c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8"/>
      <c r="BT47" s="78"/>
      <c r="BU47" s="78"/>
      <c r="BV47" s="78"/>
      <c r="BW47" s="79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34.5" customHeight="1">
      <c r="A48" s="81" t="s">
        <v>102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36" t="s">
        <v>103</v>
      </c>
      <c r="AG48" s="36"/>
      <c r="AH48" s="36"/>
      <c r="AI48" s="36"/>
      <c r="AJ48" s="36"/>
      <c r="AK48" s="37"/>
      <c r="AL48" s="37" t="s">
        <v>104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 t="s">
        <v>45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 t="s">
        <v>45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15" customHeight="1">
      <c r="A49" s="47" t="s">
        <v>105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 t="s">
        <v>32</v>
      </c>
      <c r="AG49" s="48"/>
      <c r="AH49" s="48"/>
      <c r="AI49" s="48"/>
      <c r="AJ49" s="48"/>
      <c r="AK49" s="48"/>
      <c r="AL49" s="49" t="s">
        <v>106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BB50+BB56</f>
        <v>5830000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BX50+BX56</f>
        <v>2432033.03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aca="true" t="shared" si="9" ref="CN49:CN51">BB49-BX49</f>
        <v>3397966.97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13.5" customHeight="1">
      <c r="A50" s="82" t="s">
        <v>107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48" t="s">
        <v>32</v>
      </c>
      <c r="AG50" s="48"/>
      <c r="AH50" s="48"/>
      <c r="AI50" s="48"/>
      <c r="AJ50" s="48"/>
      <c r="AK50" s="49"/>
      <c r="AL50" s="49" t="s">
        <v>108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f>BB51</f>
        <v>1378500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</f>
        <v>1369049.94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9"/>
        <v>9450.060000000056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27" customHeight="1">
      <c r="A51" s="82" t="s">
        <v>109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48" t="s">
        <v>32</v>
      </c>
      <c r="AG51" s="48"/>
      <c r="AH51" s="48"/>
      <c r="AI51" s="48"/>
      <c r="AJ51" s="48"/>
      <c r="AK51" s="48"/>
      <c r="AL51" s="49" t="s">
        <v>110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>
        <v>1378500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>
        <f>BX52+BX53</f>
        <v>1369049.94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>
        <f t="shared" si="9"/>
        <v>9450.060000000056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</row>
    <row r="52" spans="1:107" ht="44.25" customHeight="1">
      <c r="A52" s="54" t="s">
        <v>111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6"/>
      <c r="AL52" s="37" t="s">
        <v>112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1368537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>
        <f aca="true" t="shared" si="10" ref="CN52:CN53">-BX52</f>
        <v>-1368537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3" customHeight="1">
      <c r="A53" s="54" t="s">
        <v>113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>
        <v>512.94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>
        <f t="shared" si="10"/>
        <v>-512.94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48.75" customHeight="1">
      <c r="A54" s="54" t="s">
        <v>115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6" customHeight="1">
      <c r="A55" s="54" t="s">
        <v>117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 t="s">
        <v>45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 t="s">
        <v>45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15" customHeight="1">
      <c r="A56" s="82" t="s">
        <v>119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 t="s">
        <v>32</v>
      </c>
      <c r="AG56" s="83"/>
      <c r="AH56" s="83"/>
      <c r="AI56" s="83"/>
      <c r="AJ56" s="83"/>
      <c r="AK56" s="84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f>BB57</f>
        <v>4451500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</f>
        <v>1062983.0899999999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aca="true" t="shared" si="11" ref="CN56:CN57">BB56-BX56</f>
        <v>3388516.91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36" customHeight="1">
      <c r="A57" s="82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48" t="s">
        <v>32</v>
      </c>
      <c r="AG57" s="48"/>
      <c r="AH57" s="48"/>
      <c r="AI57" s="48"/>
      <c r="AJ57" s="48"/>
      <c r="AK57" s="48"/>
      <c r="AL57" s="49" t="s">
        <v>122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>
        <v>4451500</v>
      </c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>
        <f>BX58+BX59</f>
        <v>1062983.0899999999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>
        <f t="shared" si="11"/>
        <v>3388516.91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ht="43.5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6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1053197.89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aca="true" t="shared" si="12" ref="CN58:CN59">-BX58</f>
        <v>-1053197.89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33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>
        <v>9785.2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>
        <f t="shared" si="12"/>
        <v>-9785.2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46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4" t="s">
        <v>128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7" t="s">
        <v>45</v>
      </c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8"/>
      <c r="BT60" s="78"/>
      <c r="BU60" s="78"/>
      <c r="BV60" s="78"/>
      <c r="BW60" s="79"/>
      <c r="BX60" s="85" t="s">
        <v>45</v>
      </c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37.5" customHeight="1">
      <c r="A61" s="54" t="s">
        <v>129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36" t="s">
        <v>32</v>
      </c>
      <c r="AG61" s="36"/>
      <c r="AH61" s="36"/>
      <c r="AI61" s="36"/>
      <c r="AJ61" s="36"/>
      <c r="AK61" s="37"/>
      <c r="AL61" s="74" t="s">
        <v>130</v>
      </c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38" t="s">
        <v>45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 t="s">
        <v>45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 t="s">
        <v>45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ht="14.25" customHeight="1">
      <c r="A62" s="86" t="s">
        <v>131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41" t="s">
        <v>32</v>
      </c>
      <c r="AG62" s="41"/>
      <c r="AH62" s="41"/>
      <c r="AI62" s="41"/>
      <c r="AJ62" s="41"/>
      <c r="AK62" s="41"/>
      <c r="AL62" s="42" t="s">
        <v>132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>
        <f aca="true" t="shared" si="13" ref="BB62:BB64">BB63</f>
        <v>45000</v>
      </c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>
        <f aca="true" t="shared" si="14" ref="BX62:BX64">BX63</f>
        <v>69900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>
        <f aca="true" t="shared" si="15" ref="CN62:CN65">BB62-BX62</f>
        <v>-24900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34.5" customHeight="1">
      <c r="A63" s="80" t="s">
        <v>133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48" t="s">
        <v>32</v>
      </c>
      <c r="AG63" s="48"/>
      <c r="AH63" s="48"/>
      <c r="AI63" s="48"/>
      <c r="AJ63" s="48"/>
      <c r="AK63" s="49"/>
      <c r="AL63" s="49" t="s">
        <v>134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>
        <f t="shared" si="13"/>
        <v>45000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>
        <f t="shared" si="14"/>
        <v>69900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>
        <f t="shared" si="15"/>
        <v>-24900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47.25" customHeight="1">
      <c r="A64" s="81" t="s">
        <v>135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36" t="s">
        <v>32</v>
      </c>
      <c r="AG64" s="36"/>
      <c r="AH64" s="36"/>
      <c r="AI64" s="36"/>
      <c r="AJ64" s="36"/>
      <c r="AK64" s="36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f t="shared" si="13"/>
        <v>45000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f t="shared" si="14"/>
        <v>69900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5"/>
        <v>-24900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45" customHeight="1">
      <c r="A65" s="81" t="s">
        <v>135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36" t="s">
        <v>32</v>
      </c>
      <c r="AG65" s="36"/>
      <c r="AH65" s="36"/>
      <c r="AI65" s="36"/>
      <c r="AJ65" s="36"/>
      <c r="AK65" s="36"/>
      <c r="AL65" s="37" t="s">
        <v>137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45000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>
        <v>69900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5"/>
        <v>-24900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86" t="s">
        <v>138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41" t="s">
        <v>32</v>
      </c>
      <c r="AG66" s="41"/>
      <c r="AH66" s="41"/>
      <c r="AI66" s="41"/>
      <c r="AJ66" s="41"/>
      <c r="AK66" s="42"/>
      <c r="AL66" s="87" t="s">
        <v>139</v>
      </c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8"/>
      <c r="BA66" s="89"/>
      <c r="BB66" s="90" t="s">
        <v>45</v>
      </c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1"/>
      <c r="BT66" s="91"/>
      <c r="BU66" s="91"/>
      <c r="BV66" s="91"/>
      <c r="BW66" s="91"/>
      <c r="BX66" s="43" t="e">
        <f aca="true" t="shared" si="16" ref="BX66:BX69">BX67</f>
        <v>#REF!</v>
      </c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 t="s">
        <v>45</v>
      </c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s="34" customFormat="1" ht="15" customHeight="1" hidden="1">
      <c r="A67" s="80" t="s">
        <v>140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8" t="s">
        <v>32</v>
      </c>
      <c r="AG67" s="48"/>
      <c r="AH67" s="48"/>
      <c r="AI67" s="48"/>
      <c r="AJ67" s="48"/>
      <c r="AK67" s="49"/>
      <c r="AL67" s="70" t="s">
        <v>141</v>
      </c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92"/>
      <c r="BA67" s="93"/>
      <c r="BB67" s="64" t="s">
        <v>45</v>
      </c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50" t="e">
        <f t="shared" si="16"/>
        <v>#REF!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 t="s">
        <v>45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</row>
    <row r="68" spans="1:107" s="34" customFormat="1" ht="15.75" customHeight="1" hidden="1">
      <c r="A68" s="81" t="s">
        <v>142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36" t="s">
        <v>32</v>
      </c>
      <c r="AG68" s="36"/>
      <c r="AH68" s="36"/>
      <c r="AI68" s="36"/>
      <c r="AJ68" s="36"/>
      <c r="AK68" s="37"/>
      <c r="AL68" s="74" t="s">
        <v>143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5"/>
      <c r="BA68" s="76"/>
      <c r="BB68" s="77" t="s">
        <v>45</v>
      </c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38" t="e">
        <f t="shared" si="16"/>
        <v>#REF!</v>
      </c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9" t="s">
        <v>45</v>
      </c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</row>
    <row r="69" spans="1:107" s="34" customFormat="1" ht="24.75" customHeight="1" hidden="1">
      <c r="A69" s="81" t="s">
        <v>144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7"/>
      <c r="AL69" s="74" t="s">
        <v>145</v>
      </c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5"/>
      <c r="BA69" s="76"/>
      <c r="BB69" s="77" t="s">
        <v>45</v>
      </c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8"/>
      <c r="BT69" s="78"/>
      <c r="BU69" s="78"/>
      <c r="BV69" s="78"/>
      <c r="BW69" s="78"/>
      <c r="BX69" s="38" t="e">
        <f t="shared" si="16"/>
        <v>#REF!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 t="s">
        <v>45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24.75" customHeight="1" hidden="1">
      <c r="A70" s="81" t="s">
        <v>146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7"/>
      <c r="AL70" s="74" t="s">
        <v>147</v>
      </c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5"/>
      <c r="BA70" s="76"/>
      <c r="BB70" s="77" t="s">
        <v>45</v>
      </c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78"/>
      <c r="BU70" s="78"/>
      <c r="BV70" s="78"/>
      <c r="BW70" s="78"/>
      <c r="BX70" s="38" t="e">
        <f>#REF!</f>
        <v>#REF!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24" customHeight="1">
      <c r="A71" s="86" t="s">
        <v>148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41" t="s">
        <v>32</v>
      </c>
      <c r="AG71" s="41"/>
      <c r="AH71" s="41"/>
      <c r="AI71" s="41"/>
      <c r="AJ71" s="41"/>
      <c r="AK71" s="42"/>
      <c r="AL71" s="42" t="s">
        <v>149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3">
        <f>BB72</f>
        <v>135000</v>
      </c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>
        <f>BX75</f>
        <v>120567.41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5">
        <f aca="true" t="shared" si="17" ref="CN71:CN72">BB71-BX71</f>
        <v>14432.589999999997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32" ht="66.75" customHeight="1">
      <c r="A72" s="94" t="s">
        <v>150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48" t="s">
        <v>32</v>
      </c>
      <c r="AG72" s="48"/>
      <c r="AH72" s="48"/>
      <c r="AI72" s="48"/>
      <c r="AJ72" s="48"/>
      <c r="AK72" s="48"/>
      <c r="AL72" s="49" t="s">
        <v>151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>
        <f>BB75</f>
        <v>135000</v>
      </c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>
        <f>BX75</f>
        <v>120567.41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>
        <f t="shared" si="17"/>
        <v>14432.589999999997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EB72" s="95"/>
    </row>
    <row r="73" spans="1:130" ht="49.5" customHeight="1" hidden="1">
      <c r="A73" s="96" t="s">
        <v>152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83" t="s">
        <v>32</v>
      </c>
      <c r="AG73" s="83"/>
      <c r="AH73" s="83"/>
      <c r="AI73" s="83"/>
      <c r="AJ73" s="83"/>
      <c r="AK73" s="49"/>
      <c r="AL73" s="84" t="s">
        <v>153</v>
      </c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97">
        <f>BB74</f>
        <v>0</v>
      </c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>
        <f>BX74</f>
        <v>0</v>
      </c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8" t="s">
        <v>45</v>
      </c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Z73" s="1">
        <v>95600</v>
      </c>
    </row>
    <row r="74" spans="1:120" ht="57" customHeight="1" hidden="1">
      <c r="A74" s="67" t="s">
        <v>154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36" t="s">
        <v>32</v>
      </c>
      <c r="AG74" s="36"/>
      <c r="AH74" s="36"/>
      <c r="AI74" s="36"/>
      <c r="AJ74" s="36"/>
      <c r="AK74" s="36"/>
      <c r="AL74" s="37" t="s">
        <v>155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45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 t="s">
        <v>45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P74" s="99"/>
    </row>
    <row r="75" spans="1:120" ht="33.75" customHeight="1">
      <c r="A75" s="100" t="s">
        <v>156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36" t="s">
        <v>32</v>
      </c>
      <c r="AG75" s="36"/>
      <c r="AH75" s="36"/>
      <c r="AI75" s="36"/>
      <c r="AJ75" s="36"/>
      <c r="AK75" s="37"/>
      <c r="AL75" s="37" t="s">
        <v>157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BB76</f>
        <v>135000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>
        <f>BX76</f>
        <v>120567.41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>
        <f aca="true" t="shared" si="18" ref="CN75:CN76">BB75-BX75</f>
        <v>14432.589999999997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P75" s="99"/>
    </row>
    <row r="76" spans="1:120" ht="27" customHeight="1">
      <c r="A76" s="81" t="s">
        <v>158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36" t="s">
        <v>32</v>
      </c>
      <c r="AG76" s="36"/>
      <c r="AH76" s="36"/>
      <c r="AI76" s="36"/>
      <c r="AJ76" s="36"/>
      <c r="AK76" s="37"/>
      <c r="AL76" s="37" t="s">
        <v>159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>
        <v>135000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>
        <v>120567.41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101">
        <f t="shared" si="18"/>
        <v>14432.589999999997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P76" s="99"/>
    </row>
    <row r="77" spans="1:120" ht="25.5" customHeight="1">
      <c r="A77" s="102" t="s">
        <v>160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3" t="s">
        <v>32</v>
      </c>
      <c r="AG77" s="103"/>
      <c r="AH77" s="103"/>
      <c r="AI77" s="103"/>
      <c r="AJ77" s="103"/>
      <c r="AK77" s="104"/>
      <c r="AL77" s="105" t="s">
        <v>161</v>
      </c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6" t="s">
        <v>45</v>
      </c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7"/>
      <c r="BT77" s="107"/>
      <c r="BU77" s="107"/>
      <c r="BV77" s="107"/>
      <c r="BW77" s="107"/>
      <c r="BX77" s="108">
        <f aca="true" t="shared" si="19" ref="BX77:BX79">BX78</f>
        <v>38024.3</v>
      </c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6">
        <f aca="true" t="shared" si="20" ref="CN77:CN79">CN78</f>
        <v>-38024.3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P77" s="99"/>
    </row>
    <row r="78" spans="1:120" ht="18" customHeight="1">
      <c r="A78" s="109" t="s">
        <v>162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60" t="s">
        <v>32</v>
      </c>
      <c r="AG78" s="60"/>
      <c r="AH78" s="60"/>
      <c r="AI78" s="60"/>
      <c r="AJ78" s="60"/>
      <c r="AK78" s="49"/>
      <c r="AL78" s="74" t="s">
        <v>163</v>
      </c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110">
        <f aca="true" t="shared" si="21" ref="BB78:BB79">BB79</f>
        <v>0</v>
      </c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1"/>
      <c r="BT78" s="111"/>
      <c r="BU78" s="111"/>
      <c r="BV78" s="111"/>
      <c r="BW78" s="111"/>
      <c r="BX78" s="61">
        <f t="shared" si="19"/>
        <v>38024.3</v>
      </c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110">
        <f t="shared" si="20"/>
        <v>-38024.3</v>
      </c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P78" s="99"/>
    </row>
    <row r="79" spans="1:120" ht="17.25" customHeight="1">
      <c r="A79" s="109" t="s">
        <v>164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12" t="s">
        <v>32</v>
      </c>
      <c r="AG79" s="112"/>
      <c r="AH79" s="112"/>
      <c r="AI79" s="112"/>
      <c r="AJ79" s="112"/>
      <c r="AK79" s="37"/>
      <c r="AL79" s="74" t="s">
        <v>165</v>
      </c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7">
        <f t="shared" si="21"/>
        <v>0</v>
      </c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8"/>
      <c r="BT79" s="78"/>
      <c r="BU79" s="78"/>
      <c r="BV79" s="78"/>
      <c r="BW79" s="78"/>
      <c r="BX79" s="38">
        <f t="shared" si="19"/>
        <v>38024.3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7">
        <f t="shared" si="20"/>
        <v>-38024.3</v>
      </c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P79" s="99"/>
    </row>
    <row r="80" spans="1:120" ht="20.25" customHeight="1">
      <c r="A80" s="109" t="s">
        <v>166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36" t="s">
        <v>32</v>
      </c>
      <c r="AG80" s="36"/>
      <c r="AH80" s="36"/>
      <c r="AI80" s="36"/>
      <c r="AJ80" s="36"/>
      <c r="AK80" s="37"/>
      <c r="AL80" s="74" t="s">
        <v>167</v>
      </c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7" t="s">
        <v>45</v>
      </c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8"/>
      <c r="BT80" s="78"/>
      <c r="BU80" s="78"/>
      <c r="BV80" s="78"/>
      <c r="BW80" s="78"/>
      <c r="BX80" s="38">
        <f>35624.21+2400.09</f>
        <v>38024.3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77">
        <f>-BX80</f>
        <v>-38024.3</v>
      </c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P80" s="99"/>
    </row>
    <row r="81" spans="1:120" ht="23.25" customHeight="1" hidden="1">
      <c r="A81" s="102" t="s">
        <v>168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13" t="s">
        <v>32</v>
      </c>
      <c r="AG81" s="113"/>
      <c r="AH81" s="113"/>
      <c r="AI81" s="113"/>
      <c r="AJ81" s="113"/>
      <c r="AK81" s="114"/>
      <c r="AL81" s="105" t="s">
        <v>169</v>
      </c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15">
        <f aca="true" t="shared" si="22" ref="BB81:BB82">BB82</f>
        <v>0</v>
      </c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6"/>
      <c r="BT81" s="116"/>
      <c r="BU81" s="116"/>
      <c r="BV81" s="116"/>
      <c r="BW81" s="116"/>
      <c r="BX81" s="117" t="s">
        <v>45</v>
      </c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5">
        <f aca="true" t="shared" si="23" ref="CN81:CN83">BB81</f>
        <v>0</v>
      </c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P81" s="99"/>
    </row>
    <row r="82" spans="1:120" ht="21" customHeight="1" hidden="1">
      <c r="A82" s="109" t="s">
        <v>170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18" t="s">
        <v>32</v>
      </c>
      <c r="AG82" s="118"/>
      <c r="AH82" s="118"/>
      <c r="AI82" s="118"/>
      <c r="AJ82" s="118"/>
      <c r="AK82" s="37"/>
      <c r="AL82" s="74" t="s">
        <v>171</v>
      </c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7">
        <f t="shared" si="22"/>
        <v>0</v>
      </c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8"/>
      <c r="BT82" s="78"/>
      <c r="BU82" s="78"/>
      <c r="BV82" s="78"/>
      <c r="BW82" s="78"/>
      <c r="BX82" s="38" t="s">
        <v>45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77">
        <f t="shared" si="23"/>
        <v>0</v>
      </c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P82" s="99"/>
    </row>
    <row r="83" spans="1:120" ht="18" customHeight="1" hidden="1">
      <c r="A83" s="109" t="s">
        <v>172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18" t="s">
        <v>32</v>
      </c>
      <c r="AG83" s="118"/>
      <c r="AH83" s="118"/>
      <c r="AI83" s="118"/>
      <c r="AJ83" s="118"/>
      <c r="AK83" s="37"/>
      <c r="AL83" s="74" t="s">
        <v>173</v>
      </c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7">
        <v>0</v>
      </c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8"/>
      <c r="BT83" s="78"/>
      <c r="BU83" s="78"/>
      <c r="BV83" s="78"/>
      <c r="BW83" s="78"/>
      <c r="BX83" s="38" t="s">
        <v>45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77">
        <f t="shared" si="23"/>
        <v>0</v>
      </c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P83" s="99"/>
    </row>
    <row r="84" spans="1:120" ht="13.5" customHeight="1">
      <c r="A84" s="86" t="s">
        <v>174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41" t="s">
        <v>32</v>
      </c>
      <c r="AG84" s="41"/>
      <c r="AH84" s="41"/>
      <c r="AI84" s="41"/>
      <c r="AJ84" s="41"/>
      <c r="AK84" s="42"/>
      <c r="AL84" s="87" t="s">
        <v>175</v>
      </c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90">
        <f>BB88</f>
        <v>4200</v>
      </c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1"/>
      <c r="BT84" s="91"/>
      <c r="BU84" s="91"/>
      <c r="BV84" s="91"/>
      <c r="BW84" s="91"/>
      <c r="BX84" s="43">
        <f aca="true" t="shared" si="24" ref="BX84:BX85">BX85</f>
        <v>10000</v>
      </c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>
        <f>BB84-BX84</f>
        <v>-5800</v>
      </c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P84" s="99"/>
    </row>
    <row r="85" spans="1:120" ht="25.5" customHeight="1">
      <c r="A85" s="80" t="s">
        <v>176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8" t="s">
        <v>32</v>
      </c>
      <c r="AG85" s="48"/>
      <c r="AH85" s="48"/>
      <c r="AI85" s="48"/>
      <c r="AJ85" s="48"/>
      <c r="AK85" s="49"/>
      <c r="AL85" s="119" t="s">
        <v>177</v>
      </c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64" t="s">
        <v>45</v>
      </c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5"/>
      <c r="BT85" s="65"/>
      <c r="BU85" s="65"/>
      <c r="BV85" s="65"/>
      <c r="BW85" s="65"/>
      <c r="BX85" s="50">
        <f t="shared" si="24"/>
        <v>10000</v>
      </c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>
        <f aca="true" t="shared" si="25" ref="CN85:CN86">-BX85</f>
        <v>-10000</v>
      </c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P85" s="99"/>
    </row>
    <row r="86" spans="1:120" ht="26.25" customHeight="1">
      <c r="A86" s="81" t="s">
        <v>178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36" t="s">
        <v>32</v>
      </c>
      <c r="AG86" s="36"/>
      <c r="AH86" s="36"/>
      <c r="AI86" s="36"/>
      <c r="AJ86" s="36"/>
      <c r="AK86" s="37"/>
      <c r="AL86" s="74" t="s">
        <v>179</v>
      </c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7" t="s">
        <v>45</v>
      </c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8"/>
      <c r="BT86" s="78"/>
      <c r="BU86" s="78"/>
      <c r="BV86" s="78"/>
      <c r="BW86" s="78"/>
      <c r="BX86" s="38">
        <v>10000</v>
      </c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>
        <f t="shared" si="25"/>
        <v>-10000</v>
      </c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P86" s="99"/>
    </row>
    <row r="87" spans="1:120" ht="38.25" customHeight="1" hidden="1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18"/>
      <c r="AG87" s="118"/>
      <c r="AH87" s="118"/>
      <c r="AI87" s="118"/>
      <c r="AJ87" s="118"/>
      <c r="AK87" s="37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9"/>
    </row>
    <row r="88" spans="1:120" ht="25.5" customHeight="1">
      <c r="A88" s="80" t="s">
        <v>180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48" t="s">
        <v>32</v>
      </c>
      <c r="AG88" s="48"/>
      <c r="AH88" s="48"/>
      <c r="AI88" s="48"/>
      <c r="AJ88" s="48"/>
      <c r="AK88" s="49"/>
      <c r="AL88" s="70" t="s">
        <v>181</v>
      </c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64">
        <f>BB89</f>
        <v>4200</v>
      </c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5"/>
      <c r="BT88" s="65"/>
      <c r="BU88" s="65"/>
      <c r="BV88" s="65"/>
      <c r="BW88" s="65"/>
      <c r="BX88" s="50">
        <f>BX89</f>
        <v>0</v>
      </c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>
        <f aca="true" t="shared" si="26" ref="CN88:CN89">BB88</f>
        <v>4200</v>
      </c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P88" s="99"/>
    </row>
    <row r="89" spans="1:120" ht="36.75" customHeight="1">
      <c r="A89" s="81" t="s">
        <v>182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36" t="s">
        <v>32</v>
      </c>
      <c r="AG89" s="36"/>
      <c r="AH89" s="36"/>
      <c r="AI89" s="36"/>
      <c r="AJ89" s="36"/>
      <c r="AK89" s="37"/>
      <c r="AL89" s="74" t="s">
        <v>183</v>
      </c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7">
        <v>4200</v>
      </c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8"/>
      <c r="BT89" s="78"/>
      <c r="BU89" s="78"/>
      <c r="BV89" s="78"/>
      <c r="BW89" s="78"/>
      <c r="BX89" s="38" t="s">
        <v>45</v>
      </c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>
        <f t="shared" si="26"/>
        <v>4200</v>
      </c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P89" s="99"/>
    </row>
    <row r="90" spans="1:120" ht="18" customHeight="1">
      <c r="A90" s="86" t="s">
        <v>184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41" t="s">
        <v>32</v>
      </c>
      <c r="AG90" s="41"/>
      <c r="AH90" s="41"/>
      <c r="AI90" s="41"/>
      <c r="AJ90" s="41"/>
      <c r="AK90" s="42"/>
      <c r="AL90" s="87" t="s">
        <v>185</v>
      </c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90" t="s">
        <v>45</v>
      </c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43">
        <f aca="true" t="shared" si="27" ref="BX90:BX92">BX91</f>
        <v>-1050.73</v>
      </c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>
        <f aca="true" t="shared" si="28" ref="CN90:CN92">CN91</f>
        <v>1050.73</v>
      </c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P90" s="99"/>
    </row>
    <row r="91" spans="1:120" ht="21" customHeight="1">
      <c r="A91" s="80" t="s">
        <v>186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48" t="s">
        <v>32</v>
      </c>
      <c r="AG91" s="48"/>
      <c r="AH91" s="48"/>
      <c r="AI91" s="48"/>
      <c r="AJ91" s="48"/>
      <c r="AK91" s="49"/>
      <c r="AL91" s="63" t="s">
        <v>187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4" t="s">
        <v>45</v>
      </c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50">
        <f t="shared" si="27"/>
        <v>-1050.73</v>
      </c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>
        <f t="shared" si="28"/>
        <v>1050.73</v>
      </c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P91" s="99"/>
    </row>
    <row r="92" spans="1:120" ht="21" customHeight="1">
      <c r="A92" s="81" t="s">
        <v>188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36" t="s">
        <v>189</v>
      </c>
      <c r="AG92" s="36"/>
      <c r="AH92" s="36"/>
      <c r="AI92" s="36"/>
      <c r="AJ92" s="36"/>
      <c r="AK92" s="37"/>
      <c r="AL92" s="121" t="s">
        <v>190</v>
      </c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77" t="s">
        <v>45</v>
      </c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38">
        <f t="shared" si="27"/>
        <v>-1050.73</v>
      </c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>
        <f t="shared" si="28"/>
        <v>1050.73</v>
      </c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P92" s="99"/>
    </row>
    <row r="93" spans="1:120" ht="19.5" customHeight="1">
      <c r="A93" s="81" t="s">
        <v>188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32</v>
      </c>
      <c r="AG93" s="36"/>
      <c r="AH93" s="36"/>
      <c r="AI93" s="36"/>
      <c r="AJ93" s="36"/>
      <c r="AK93" s="37"/>
      <c r="AL93" s="121" t="s">
        <v>191</v>
      </c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77" t="s">
        <v>45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38">
        <v>-1050.73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f>-BX93</f>
        <v>1050.73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9"/>
    </row>
    <row r="94" spans="1:120" ht="27" customHeight="1" hidden="1">
      <c r="A94" s="80" t="s">
        <v>192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48" t="s">
        <v>32</v>
      </c>
      <c r="AG94" s="48"/>
      <c r="AH94" s="48"/>
      <c r="AI94" s="48"/>
      <c r="AJ94" s="48"/>
      <c r="AK94" s="49"/>
      <c r="AL94" s="70" t="s">
        <v>193</v>
      </c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64">
        <f>BB95</f>
        <v>0</v>
      </c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50">
        <f>BX95</f>
        <v>0</v>
      </c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>
        <f aca="true" t="shared" si="29" ref="CN94:CN95">BB94</f>
        <v>0</v>
      </c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P94" s="99"/>
    </row>
    <row r="95" spans="1:120" ht="24" customHeight="1" hidden="1">
      <c r="A95" s="81" t="s">
        <v>194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36" t="s">
        <v>32</v>
      </c>
      <c r="AG95" s="36"/>
      <c r="AH95" s="36"/>
      <c r="AI95" s="36"/>
      <c r="AJ95" s="36"/>
      <c r="AK95" s="37"/>
      <c r="AL95" s="74" t="s">
        <v>195</v>
      </c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7">
        <v>0</v>
      </c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38" t="s">
        <v>45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>
        <f t="shared" si="29"/>
        <v>0</v>
      </c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P95" s="99"/>
    </row>
    <row r="96" spans="1:107" ht="24.75" customHeight="1">
      <c r="A96" s="122" t="s">
        <v>196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41" t="s">
        <v>32</v>
      </c>
      <c r="AG96" s="41"/>
      <c r="AH96" s="41"/>
      <c r="AI96" s="41"/>
      <c r="AJ96" s="41"/>
      <c r="AK96" s="41"/>
      <c r="AL96" s="42" t="s">
        <v>197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3">
        <f>BB97</f>
        <v>5783500</v>
      </c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4">
        <f>BX97+BX101+BX106</f>
        <v>4970050</v>
      </c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123">
        <f aca="true" t="shared" si="30" ref="CN96:CN101">BB96-BX96</f>
        <v>813450</v>
      </c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</row>
    <row r="97" spans="1:107" ht="24.75" customHeight="1">
      <c r="A97" s="68" t="s">
        <v>198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48" t="s">
        <v>32</v>
      </c>
      <c r="AG97" s="48"/>
      <c r="AH97" s="48"/>
      <c r="AI97" s="48"/>
      <c r="AJ97" s="48"/>
      <c r="AK97" s="48"/>
      <c r="AL97" s="49" t="s">
        <v>199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>
        <f>BB98+BB101+BB106</f>
        <v>5783500</v>
      </c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>
        <f aca="true" t="shared" si="31" ref="BX97:BX99">BX98</f>
        <v>4705900</v>
      </c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1">
        <f t="shared" si="30"/>
        <v>1077600</v>
      </c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</row>
    <row r="98" spans="1:107" ht="24.75" customHeight="1">
      <c r="A98" s="68" t="s">
        <v>200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48" t="s">
        <v>32</v>
      </c>
      <c r="AG98" s="48"/>
      <c r="AH98" s="48"/>
      <c r="AI98" s="48"/>
      <c r="AJ98" s="48"/>
      <c r="AK98" s="48"/>
      <c r="AL98" s="49" t="s">
        <v>201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>
        <f aca="true" t="shared" si="32" ref="BB98:BB99">BB99</f>
        <v>5467300</v>
      </c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>
        <f t="shared" si="31"/>
        <v>4705900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1">
        <f t="shared" si="30"/>
        <v>761400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</row>
    <row r="99" spans="1:107" ht="13.5" customHeight="1">
      <c r="A99" s="54" t="s">
        <v>202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36" t="s">
        <v>32</v>
      </c>
      <c r="AG99" s="36"/>
      <c r="AH99" s="36"/>
      <c r="AI99" s="36"/>
      <c r="AJ99" s="36"/>
      <c r="AK99" s="55"/>
      <c r="AL99" s="74" t="s">
        <v>203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38">
        <f t="shared" si="32"/>
        <v>5467300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>
        <f t="shared" si="31"/>
        <v>4705900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9">
        <f t="shared" si="30"/>
        <v>761400</v>
      </c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</row>
    <row r="100" spans="1:107" ht="22.5" customHeight="1">
      <c r="A100" s="73" t="s">
        <v>204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36" t="s">
        <v>32</v>
      </c>
      <c r="AG100" s="36"/>
      <c r="AH100" s="36"/>
      <c r="AI100" s="36"/>
      <c r="AJ100" s="36"/>
      <c r="AK100" s="55"/>
      <c r="AL100" s="37" t="s">
        <v>205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f>5333300+134000</f>
        <v>5467300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f>3618500+516900+26800+543700</f>
        <v>4705900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30"/>
        <v>761400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23.25" customHeight="1">
      <c r="A101" s="68" t="s">
        <v>206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48" t="s">
        <v>32</v>
      </c>
      <c r="AG101" s="48"/>
      <c r="AH101" s="48"/>
      <c r="AI101" s="48"/>
      <c r="AJ101" s="48"/>
      <c r="AK101" s="49"/>
      <c r="AL101" s="49" t="s">
        <v>207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>BB102+BB104</f>
        <v>208400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>BX102+BX104</f>
        <v>156350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>
        <f t="shared" si="30"/>
        <v>52050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ht="23.25" customHeight="1">
      <c r="A102" s="73" t="s">
        <v>208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36" t="s">
        <v>32</v>
      </c>
      <c r="AG102" s="36"/>
      <c r="AH102" s="36"/>
      <c r="AI102" s="36"/>
      <c r="AJ102" s="36"/>
      <c r="AK102" s="37"/>
      <c r="AL102" s="74" t="s">
        <v>209</v>
      </c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38">
        <v>200</v>
      </c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>
        <f>BX103</f>
        <v>200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ht="27" customHeight="1">
      <c r="A103" s="73" t="s">
        <v>210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36" t="s">
        <v>32</v>
      </c>
      <c r="AG103" s="36"/>
      <c r="AH103" s="36"/>
      <c r="AI103" s="36"/>
      <c r="AJ103" s="36"/>
      <c r="AK103" s="37"/>
      <c r="AL103" s="74" t="s">
        <v>211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38">
        <v>200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v>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124" customFormat="1" ht="35.25" customHeight="1">
      <c r="A104" s="59" t="s">
        <v>212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60" t="s">
        <v>32</v>
      </c>
      <c r="AG104" s="60"/>
      <c r="AH104" s="60"/>
      <c r="AI104" s="60"/>
      <c r="AJ104" s="60"/>
      <c r="AK104" s="55"/>
      <c r="AL104" s="55" t="s">
        <v>213</v>
      </c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61">
        <f>BB105</f>
        <v>208200</v>
      </c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>
        <f>BX105</f>
        <v>156150</v>
      </c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2">
        <f aca="true" t="shared" si="33" ref="CN104:CN105">BB104-BX104</f>
        <v>52050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</row>
    <row r="105" spans="1:107" ht="35.25" customHeight="1">
      <c r="A105" s="54" t="s">
        <v>214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36" t="s">
        <v>32</v>
      </c>
      <c r="AG105" s="36"/>
      <c r="AH105" s="36"/>
      <c r="AI105" s="36"/>
      <c r="AJ105" s="36"/>
      <c r="AK105" s="36"/>
      <c r="AL105" s="37" t="s">
        <v>215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8">
        <v>208200</v>
      </c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>
        <v>156150</v>
      </c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9">
        <f t="shared" si="33"/>
        <v>52050</v>
      </c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</row>
    <row r="106" spans="1:107" s="99" customFormat="1" ht="16.5" customHeight="1">
      <c r="A106" s="68" t="s">
        <v>216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83" t="s">
        <v>32</v>
      </c>
      <c r="AG106" s="83"/>
      <c r="AH106" s="83"/>
      <c r="AI106" s="83"/>
      <c r="AJ106" s="83"/>
      <c r="AK106" s="84"/>
      <c r="AL106" s="49" t="s">
        <v>217</v>
      </c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>
        <f aca="true" t="shared" si="34" ref="BB106:BB107">BB107</f>
        <v>107800</v>
      </c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>
        <f aca="true" t="shared" si="35" ref="BX106:BX107">BX107</f>
        <v>107800</v>
      </c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1" t="s">
        <v>45</v>
      </c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</row>
    <row r="107" spans="1:107" s="34" customFormat="1" ht="15" customHeight="1">
      <c r="A107" s="125" t="s">
        <v>218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36" t="s">
        <v>32</v>
      </c>
      <c r="AG107" s="36"/>
      <c r="AH107" s="36"/>
      <c r="AI107" s="36"/>
      <c r="AJ107" s="36"/>
      <c r="AK107" s="37"/>
      <c r="AL107" s="74" t="s">
        <v>219</v>
      </c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126">
        <f t="shared" si="34"/>
        <v>107800</v>
      </c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38">
        <f t="shared" si="35"/>
        <v>107800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 t="s">
        <v>45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s="34" customFormat="1" ht="24.75" customHeight="1">
      <c r="A108" s="125" t="s">
        <v>220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36" t="s">
        <v>32</v>
      </c>
      <c r="AG108" s="36"/>
      <c r="AH108" s="36"/>
      <c r="AI108" s="36"/>
      <c r="AJ108" s="36"/>
      <c r="AK108" s="37"/>
      <c r="AL108" s="74" t="s">
        <v>221</v>
      </c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126">
        <f>87800+20000</f>
        <v>107800</v>
      </c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7"/>
      <c r="BX108" s="38">
        <v>107800</v>
      </c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 t="s">
        <v>45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</row>
    <row r="109" spans="1:107" s="34" customFormat="1" ht="14.25" customHeight="1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1"/>
      <c r="BT109" s="131"/>
      <c r="BU109" s="131"/>
      <c r="BV109" s="131"/>
      <c r="BW109" s="131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</row>
    <row r="110" spans="1:107" s="34" customFormat="1" ht="14.25" customHeight="1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</row>
    <row r="111" spans="1:107" s="34" customFormat="1" ht="14.25" customHeight="1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</row>
    <row r="112" ht="24" customHeight="1"/>
  </sheetData>
  <sheetProtection selectLockedCells="1" selectUnlockedCells="1"/>
  <mergeCells count="60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AY38"/>
    <mergeCell ref="BB38:BR38"/>
    <mergeCell ref="BX38:CM38"/>
    <mergeCell ref="CN38:DC38"/>
    <mergeCell ref="A39:AE39"/>
    <mergeCell ref="AF39:AJ39"/>
    <mergeCell ref="AL39:AY39"/>
    <mergeCell ref="BB39:BR39"/>
    <mergeCell ref="BX39:CM39"/>
    <mergeCell ref="CN39:DC39"/>
    <mergeCell ref="A40:AE40"/>
    <mergeCell ref="AF40:AJ40"/>
    <mergeCell ref="AL40:AY40"/>
    <mergeCell ref="BB40:BR40"/>
    <mergeCell ref="BX40:CM40"/>
    <mergeCell ref="CN40:DC40"/>
    <mergeCell ref="A41:AE41"/>
    <mergeCell ref="AF41:AJ41"/>
    <mergeCell ref="AL41:AY41"/>
    <mergeCell ref="BB41:BR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J47"/>
    <mergeCell ref="AL47:BA47"/>
    <mergeCell ref="BB47:BR47"/>
    <mergeCell ref="BX47:CM47"/>
    <mergeCell ref="CN47:DC47"/>
    <mergeCell ref="A48:AE48"/>
    <mergeCell ref="AF48:AJ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R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J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K65"/>
    <mergeCell ref="AL65:BA65"/>
    <mergeCell ref="BB65:BW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AY67"/>
    <mergeCell ref="BB67:BW67"/>
    <mergeCell ref="BX67:CM67"/>
    <mergeCell ref="CN67:DC67"/>
    <mergeCell ref="A68:AE68"/>
    <mergeCell ref="AF68:AJ68"/>
    <mergeCell ref="AL68:AY68"/>
    <mergeCell ref="BB68:BW68"/>
    <mergeCell ref="BX68:CM68"/>
    <mergeCell ref="CN68:DC68"/>
    <mergeCell ref="A69:AE69"/>
    <mergeCell ref="AF69:AJ69"/>
    <mergeCell ref="AL69:AY69"/>
    <mergeCell ref="BB69:BR69"/>
    <mergeCell ref="BX69:CM69"/>
    <mergeCell ref="CN69:DC69"/>
    <mergeCell ref="A70:AE70"/>
    <mergeCell ref="AF70:AJ70"/>
    <mergeCell ref="AL70:AY70"/>
    <mergeCell ref="BB70:BR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K72"/>
    <mergeCell ref="AL72:BA72"/>
    <mergeCell ref="BB72:BW72"/>
    <mergeCell ref="BX72:CM72"/>
    <mergeCell ref="CN72:DC72"/>
    <mergeCell ref="A73:AE73"/>
    <mergeCell ref="AF73:AJ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R86"/>
    <mergeCell ref="BX86:CM86"/>
    <mergeCell ref="CN86:DC86"/>
    <mergeCell ref="A87:AE87"/>
    <mergeCell ref="AF87:AJ87"/>
    <mergeCell ref="AL87:BA87"/>
    <mergeCell ref="BB87:BR87"/>
    <mergeCell ref="BX87:CH87"/>
    <mergeCell ref="CN87:DC87"/>
    <mergeCell ref="A88:AE88"/>
    <mergeCell ref="AF88:AJ88"/>
    <mergeCell ref="AL88:BA88"/>
    <mergeCell ref="BB88:BR88"/>
    <mergeCell ref="BX88:CM88"/>
    <mergeCell ref="CN88:DC88"/>
    <mergeCell ref="A89:AE89"/>
    <mergeCell ref="AF89:AJ89"/>
    <mergeCell ref="AL89:BA89"/>
    <mergeCell ref="BB89:BR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J91"/>
    <mergeCell ref="AL91:BA91"/>
    <mergeCell ref="BB91:BW91"/>
    <mergeCell ref="BX91:CM91"/>
    <mergeCell ref="CN91:DC91"/>
    <mergeCell ref="A92:AE92"/>
    <mergeCell ref="AF92:AJ92"/>
    <mergeCell ref="AL92:BA92"/>
    <mergeCell ref="BB92:BW92"/>
    <mergeCell ref="BX92:CM92"/>
    <mergeCell ref="CN92:DC92"/>
    <mergeCell ref="A93:AE93"/>
    <mergeCell ref="AF93:AJ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K96"/>
    <mergeCell ref="AL96:BA96"/>
    <mergeCell ref="BB96:BW96"/>
    <mergeCell ref="BX96:CM96"/>
    <mergeCell ref="CN96:DC96"/>
    <mergeCell ref="A97:AE97"/>
    <mergeCell ref="AF97:AK97"/>
    <mergeCell ref="AL97:BA97"/>
    <mergeCell ref="BB97:BW97"/>
    <mergeCell ref="BX97:CM97"/>
    <mergeCell ref="CN97:DC97"/>
    <mergeCell ref="A98:AE98"/>
    <mergeCell ref="AF98:AK98"/>
    <mergeCell ref="AL98:BA98"/>
    <mergeCell ref="BB98:BW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R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K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J107"/>
    <mergeCell ref="AL107:BA107"/>
    <mergeCell ref="BB107:BW107"/>
    <mergeCell ref="BX107:CM107"/>
    <mergeCell ref="CN107:DC107"/>
    <mergeCell ref="A108:AE108"/>
    <mergeCell ref="AF108:AJ108"/>
    <mergeCell ref="AL108:BA108"/>
    <mergeCell ref="BB108:BR108"/>
    <mergeCell ref="BX108:CM108"/>
    <mergeCell ref="CN108:DC108"/>
    <mergeCell ref="BB109:BR109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7"/>
  <sheetViews>
    <sheetView view="pageBreakPreview" zoomScaleSheetLayoutView="100" workbookViewId="0" topLeftCell="A1">
      <selection activeCell="BK7" sqref="BK7"/>
    </sheetView>
  </sheetViews>
  <sheetFormatPr defaultColWidth="1.00390625" defaultRowHeight="12.75"/>
  <cols>
    <col min="1" max="1" width="2.75390625" style="1" customWidth="1"/>
    <col min="2" max="14" width="0.5" style="1" customWidth="1"/>
    <col min="15" max="15" width="1.625" style="1" customWidth="1"/>
    <col min="16" max="16" width="0.5" style="1" hidden="1" customWidth="1"/>
    <col min="17" max="17" width="4.75390625" style="1" customWidth="1"/>
    <col min="18" max="18" width="1.4921875" style="1" customWidth="1"/>
    <col min="19" max="24" width="0.5" style="1" hidden="1" customWidth="1"/>
    <col min="25" max="27" width="0.5" style="1" customWidth="1"/>
    <col min="28" max="28" width="4.50390625" style="1" customWidth="1"/>
    <col min="29" max="29" width="3.75390625" style="1" customWidth="1"/>
    <col min="30" max="30" width="34.50390625" style="1" customWidth="1"/>
    <col min="31" max="31" width="2.125" style="1" customWidth="1"/>
    <col min="32" max="35" width="0.5" style="1" customWidth="1"/>
    <col min="36" max="36" width="1.875" style="1" customWidth="1"/>
    <col min="37" max="38" width="0.5" style="1" customWidth="1"/>
    <col min="39" max="39" width="2.75390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3.125" style="1" customWidth="1"/>
    <col min="45" max="45" width="2.625" style="1" customWidth="1"/>
    <col min="46" max="46" width="1.0039062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625" style="1" customWidth="1"/>
    <col min="64" max="64" width="0.5" style="1" customWidth="1"/>
    <col min="65" max="65" width="2.875" style="1" customWidth="1"/>
    <col min="66" max="67" width="0.5" style="1" customWidth="1"/>
    <col min="68" max="68" width="3.50390625" style="1" customWidth="1"/>
    <col min="69" max="72" width="0.5" style="1" customWidth="1"/>
    <col min="73" max="73" width="2.875" style="1" customWidth="1"/>
    <col min="74" max="74" width="1.00390625" style="1" customWidth="1"/>
    <col min="75" max="77" width="0.5" style="1" customWidth="1"/>
    <col min="78" max="78" width="2.625" style="1" customWidth="1"/>
    <col min="79" max="82" width="0.5" style="1" customWidth="1"/>
    <col min="83" max="83" width="7.125" style="1" customWidth="1"/>
    <col min="84" max="89" width="0.5" style="1" hidden="1" customWidth="1"/>
    <col min="90" max="16384" width="0.5" style="1" customWidth="1"/>
  </cols>
  <sheetData>
    <row r="1" spans="69:83" ht="12.75" customHeight="1">
      <c r="BQ1" s="1" t="s">
        <v>222</v>
      </c>
      <c r="CC1" s="10"/>
      <c r="CD1" s="10"/>
      <c r="CE1" s="10"/>
    </row>
    <row r="2" spans="1:83" ht="14.25">
      <c r="A2" s="133" t="s">
        <v>223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</row>
    <row r="3" spans="41:55" ht="14.25"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</row>
    <row r="4" spans="1:83" ht="36" customHeight="1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6" t="s">
        <v>26</v>
      </c>
      <c r="AF4" s="136"/>
      <c r="AG4" s="136"/>
      <c r="AH4" s="136"/>
      <c r="AI4" s="136"/>
      <c r="AJ4" s="136"/>
      <c r="AK4" s="137" t="s">
        <v>224</v>
      </c>
      <c r="AL4" s="137"/>
      <c r="AM4" s="137"/>
      <c r="AN4" s="137"/>
      <c r="AO4" s="137"/>
      <c r="AP4" s="137"/>
      <c r="AQ4" s="137"/>
      <c r="AR4" s="137"/>
      <c r="AS4" s="137"/>
      <c r="AT4" s="136" t="s">
        <v>28</v>
      </c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 t="s">
        <v>29</v>
      </c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8" t="s">
        <v>225</v>
      </c>
      <c r="BW4" s="138"/>
      <c r="BX4" s="138"/>
      <c r="BY4" s="138"/>
      <c r="BZ4" s="138"/>
      <c r="CA4" s="138"/>
      <c r="CB4" s="138"/>
      <c r="CC4" s="138"/>
      <c r="CD4" s="138"/>
      <c r="CE4" s="138"/>
    </row>
    <row r="5" spans="1:83" ht="14.25">
      <c r="A5" s="139">
        <v>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40">
        <v>2</v>
      </c>
      <c r="AF5" s="140"/>
      <c r="AG5" s="140"/>
      <c r="AH5" s="140"/>
      <c r="AI5" s="140"/>
      <c r="AJ5" s="140"/>
      <c r="AK5" s="140">
        <v>3</v>
      </c>
      <c r="AL5" s="140"/>
      <c r="AM5" s="140"/>
      <c r="AN5" s="140"/>
      <c r="AO5" s="140"/>
      <c r="AP5" s="140"/>
      <c r="AQ5" s="140"/>
      <c r="AR5" s="140"/>
      <c r="AS5" s="140"/>
      <c r="AT5" s="140">
        <v>4</v>
      </c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>
        <v>6</v>
      </c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>
        <v>7</v>
      </c>
      <c r="BW5" s="140"/>
      <c r="BX5" s="140"/>
      <c r="BY5" s="140"/>
      <c r="BZ5" s="140"/>
      <c r="CA5" s="140"/>
      <c r="CB5" s="140"/>
      <c r="CC5" s="140"/>
      <c r="CD5" s="140"/>
      <c r="CE5" s="140"/>
    </row>
    <row r="6" spans="1:89" ht="12.75" customHeight="1">
      <c r="A6" s="141"/>
      <c r="B6" s="142" t="s">
        <v>226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3" t="s">
        <v>227</v>
      </c>
      <c r="AF6" s="143"/>
      <c r="AG6" s="143"/>
      <c r="AH6" s="143"/>
      <c r="AI6" s="143"/>
      <c r="AJ6" s="143"/>
      <c r="AK6" s="144" t="s">
        <v>33</v>
      </c>
      <c r="AL6" s="144"/>
      <c r="AM6" s="144"/>
      <c r="AN6" s="144"/>
      <c r="AO6" s="144"/>
      <c r="AP6" s="144"/>
      <c r="AQ6" s="144"/>
      <c r="AR6" s="144"/>
      <c r="AS6" s="144"/>
      <c r="AT6" s="145">
        <f>AT9+AT10+AT11+AT12+AT13+AT14+AT15+AT16+AT17+AT18+AT19+AT20+AT23+AT24+AT26+AT27+AT28+AT29+AT30+AT31+AT32+AT33+AT34+AT35+AT36+AT37+AT38+AT41+AT42+AT43+AT44+AT45</f>
        <v>18306583.91</v>
      </c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>
        <f>BK9+BK10+BK11+BK12+BK13+BK14+BK15+BK16+BK19+BK20+BK23+BK24+BK30+BK31+BK32+BK33+BK34+BK35+BK37+BK38+BK41+BK42+BK45+BK43</f>
        <v>11923523.38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6">
        <f>AT6-BK6</f>
        <v>6383060.529999999</v>
      </c>
      <c r="BW6" s="146"/>
      <c r="BX6" s="146"/>
      <c r="BY6" s="146"/>
      <c r="BZ6" s="146"/>
      <c r="CA6" s="146"/>
      <c r="CB6" s="146"/>
      <c r="CC6" s="146"/>
      <c r="CD6" s="146"/>
      <c r="CE6" s="146"/>
      <c r="CF6" s="2"/>
      <c r="CG6" s="2"/>
      <c r="CH6" s="2"/>
      <c r="CI6" s="2"/>
      <c r="CJ6" s="2"/>
      <c r="CK6" s="2"/>
    </row>
    <row r="7" spans="1:89" ht="11.25" customHeight="1">
      <c r="A7" s="147"/>
      <c r="B7" s="148" t="s">
        <v>228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9"/>
      <c r="AF7" s="149"/>
      <c r="AG7" s="149"/>
      <c r="AH7" s="149"/>
      <c r="AI7" s="149"/>
      <c r="AJ7" s="149"/>
      <c r="AK7" s="150"/>
      <c r="AL7" s="150"/>
      <c r="AM7" s="150"/>
      <c r="AN7" s="150"/>
      <c r="AO7" s="150"/>
      <c r="AP7" s="150"/>
      <c r="AQ7" s="150"/>
      <c r="AR7" s="150"/>
      <c r="AS7" s="150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2"/>
      <c r="CG7" s="2"/>
      <c r="CH7" s="2"/>
      <c r="CI7" s="2"/>
      <c r="CJ7" s="2"/>
      <c r="CK7" s="2"/>
    </row>
    <row r="8" spans="1:89" ht="13.5" customHeight="1">
      <c r="A8" s="154"/>
      <c r="B8" s="155" t="s">
        <v>13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6" t="s">
        <v>45</v>
      </c>
      <c r="AF8" s="156"/>
      <c r="AG8" s="156"/>
      <c r="AH8" s="156"/>
      <c r="AI8" s="156"/>
      <c r="AJ8" s="156"/>
      <c r="AK8" s="157" t="s">
        <v>45</v>
      </c>
      <c r="AL8" s="157"/>
      <c r="AM8" s="157"/>
      <c r="AN8" s="157"/>
      <c r="AO8" s="157"/>
      <c r="AP8" s="157"/>
      <c r="AQ8" s="157"/>
      <c r="AR8" s="157"/>
      <c r="AS8" s="157"/>
      <c r="AT8" s="158" t="s">
        <v>45</v>
      </c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 t="s">
        <v>45</v>
      </c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 t="s">
        <v>45</v>
      </c>
      <c r="BW8" s="158"/>
      <c r="BX8" s="158"/>
      <c r="BY8" s="158"/>
      <c r="BZ8" s="158"/>
      <c r="CA8" s="158"/>
      <c r="CB8" s="158"/>
      <c r="CC8" s="158"/>
      <c r="CD8" s="158"/>
      <c r="CE8" s="158"/>
      <c r="CF8" s="2"/>
      <c r="CG8" s="2"/>
      <c r="CH8" s="2"/>
      <c r="CI8" s="2"/>
      <c r="CJ8" s="2"/>
      <c r="CK8" s="2"/>
    </row>
    <row r="9" spans="1:89" ht="82.5" customHeight="1">
      <c r="A9" s="159" t="s">
        <v>229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49" t="s">
        <v>227</v>
      </c>
      <c r="AF9" s="149"/>
      <c r="AG9" s="149"/>
      <c r="AH9" s="149"/>
      <c r="AI9" s="149"/>
      <c r="AJ9" s="149"/>
      <c r="AK9" s="150" t="s">
        <v>230</v>
      </c>
      <c r="AL9" s="150"/>
      <c r="AM9" s="150"/>
      <c r="AN9" s="150"/>
      <c r="AO9" s="150"/>
      <c r="AP9" s="150"/>
      <c r="AQ9" s="150"/>
      <c r="AR9" s="150"/>
      <c r="AS9" s="150"/>
      <c r="AT9" s="160">
        <v>3012500</v>
      </c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52">
        <v>2149027.38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>
        <f aca="true" t="shared" si="0" ref="BV9:BV15">AT9-BK9</f>
        <v>863472.6200000001</v>
      </c>
      <c r="BW9" s="152"/>
      <c r="BX9" s="152"/>
      <c r="BY9" s="152"/>
      <c r="BZ9" s="152"/>
      <c r="CA9" s="152"/>
      <c r="CB9" s="152"/>
      <c r="CC9" s="152"/>
      <c r="CD9" s="152"/>
      <c r="CE9" s="152"/>
      <c r="CF9" s="2"/>
      <c r="CG9" s="2"/>
      <c r="CH9" s="2"/>
      <c r="CI9" s="2"/>
      <c r="CJ9" s="2"/>
      <c r="CK9" s="2"/>
    </row>
    <row r="10" spans="1:89" ht="83.25" customHeight="1">
      <c r="A10" s="159" t="s">
        <v>231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49" t="s">
        <v>227</v>
      </c>
      <c r="AF10" s="149"/>
      <c r="AG10" s="149"/>
      <c r="AH10" s="149"/>
      <c r="AI10" s="149"/>
      <c r="AJ10" s="149"/>
      <c r="AK10" s="150" t="s">
        <v>232</v>
      </c>
      <c r="AL10" s="150"/>
      <c r="AM10" s="150"/>
      <c r="AN10" s="150"/>
      <c r="AO10" s="150"/>
      <c r="AP10" s="150"/>
      <c r="AQ10" s="150"/>
      <c r="AR10" s="150"/>
      <c r="AS10" s="150"/>
      <c r="AT10" s="152">
        <v>230000</v>
      </c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60">
        <v>115082.4</v>
      </c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52">
        <f t="shared" si="0"/>
        <v>114917.6</v>
      </c>
      <c r="BW10" s="152"/>
      <c r="BX10" s="152"/>
      <c r="BY10" s="152"/>
      <c r="BZ10" s="152"/>
      <c r="CA10" s="152"/>
      <c r="CB10" s="152"/>
      <c r="CC10" s="152"/>
      <c r="CD10" s="152"/>
      <c r="CE10" s="152"/>
      <c r="CF10" s="2"/>
      <c r="CG10" s="2"/>
      <c r="CH10" s="2"/>
      <c r="CI10" s="2"/>
      <c r="CJ10" s="2"/>
      <c r="CK10" s="2"/>
    </row>
    <row r="11" spans="1:89" ht="91.5" customHeight="1">
      <c r="A11" s="159" t="s">
        <v>233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49" t="s">
        <v>227</v>
      </c>
      <c r="AF11" s="149"/>
      <c r="AG11" s="149"/>
      <c r="AH11" s="149"/>
      <c r="AI11" s="149"/>
      <c r="AJ11" s="149"/>
      <c r="AK11" s="150" t="s">
        <v>234</v>
      </c>
      <c r="AL11" s="150"/>
      <c r="AM11" s="150"/>
      <c r="AN11" s="150"/>
      <c r="AO11" s="150"/>
      <c r="AP11" s="150"/>
      <c r="AQ11" s="150"/>
      <c r="AR11" s="150"/>
      <c r="AS11" s="150"/>
      <c r="AT11" s="160">
        <v>980000</v>
      </c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52">
        <v>604930.43</v>
      </c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>
        <f t="shared" si="0"/>
        <v>375069.56999999995</v>
      </c>
      <c r="BW11" s="152"/>
      <c r="BX11" s="152"/>
      <c r="BY11" s="152"/>
      <c r="BZ11" s="152"/>
      <c r="CA11" s="152"/>
      <c r="CB11" s="152"/>
      <c r="CC11" s="152"/>
      <c r="CD11" s="152"/>
      <c r="CE11" s="152"/>
      <c r="CF11" s="2"/>
      <c r="CG11" s="2"/>
      <c r="CH11" s="2"/>
      <c r="CI11" s="2"/>
      <c r="CJ11" s="2"/>
      <c r="CK11" s="2"/>
    </row>
    <row r="12" spans="1:89" ht="70.5" customHeight="1">
      <c r="A12" s="161" t="s">
        <v>235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49" t="s">
        <v>227</v>
      </c>
      <c r="AF12" s="149"/>
      <c r="AG12" s="149"/>
      <c r="AH12" s="149"/>
      <c r="AI12" s="149"/>
      <c r="AJ12" s="149"/>
      <c r="AK12" s="150" t="s">
        <v>236</v>
      </c>
      <c r="AL12" s="150"/>
      <c r="AM12" s="150"/>
      <c r="AN12" s="150"/>
      <c r="AO12" s="150"/>
      <c r="AP12" s="150"/>
      <c r="AQ12" s="150"/>
      <c r="AR12" s="150"/>
      <c r="AS12" s="150"/>
      <c r="AT12" s="160">
        <v>1210000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52">
        <v>725143.28</v>
      </c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60">
        <f t="shared" si="0"/>
        <v>484856.72</v>
      </c>
      <c r="BW12" s="160"/>
      <c r="BX12" s="160"/>
      <c r="BY12" s="160"/>
      <c r="BZ12" s="160"/>
      <c r="CA12" s="160"/>
      <c r="CB12" s="160"/>
      <c r="CC12" s="160"/>
      <c r="CD12" s="160"/>
      <c r="CE12" s="160"/>
      <c r="CF12" s="2"/>
      <c r="CG12" s="2"/>
      <c r="CH12" s="2"/>
      <c r="CI12" s="2"/>
      <c r="CJ12" s="2"/>
      <c r="CK12" s="2"/>
    </row>
    <row r="13" spans="1:89" ht="59.25" customHeight="1">
      <c r="A13" s="161" t="s">
        <v>237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56" t="s">
        <v>227</v>
      </c>
      <c r="AF13" s="156"/>
      <c r="AG13" s="156"/>
      <c r="AH13" s="156"/>
      <c r="AI13" s="156"/>
      <c r="AJ13" s="156"/>
      <c r="AK13" s="157" t="s">
        <v>238</v>
      </c>
      <c r="AL13" s="157"/>
      <c r="AM13" s="157"/>
      <c r="AN13" s="157"/>
      <c r="AO13" s="157"/>
      <c r="AP13" s="157"/>
      <c r="AQ13" s="157"/>
      <c r="AR13" s="157"/>
      <c r="AS13" s="157"/>
      <c r="AT13" s="158">
        <v>84000</v>
      </c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>
        <v>77701</v>
      </c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>
        <f t="shared" si="0"/>
        <v>6299</v>
      </c>
      <c r="BW13" s="158"/>
      <c r="BX13" s="158"/>
      <c r="BY13" s="158"/>
      <c r="BZ13" s="158"/>
      <c r="CA13" s="158"/>
      <c r="CB13" s="158"/>
      <c r="CC13" s="158"/>
      <c r="CD13" s="158"/>
      <c r="CE13" s="158"/>
      <c r="CF13" s="2"/>
      <c r="CG13" s="2"/>
      <c r="CH13" s="2"/>
      <c r="CI13" s="2"/>
      <c r="CJ13" s="2"/>
      <c r="CK13" s="2"/>
    </row>
    <row r="14" spans="1:89" ht="60" customHeight="1">
      <c r="A14" s="161" t="s">
        <v>239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56" t="s">
        <v>227</v>
      </c>
      <c r="AF14" s="156"/>
      <c r="AG14" s="156"/>
      <c r="AH14" s="156"/>
      <c r="AI14" s="156"/>
      <c r="AJ14" s="156"/>
      <c r="AK14" s="157" t="s">
        <v>240</v>
      </c>
      <c r="AL14" s="157"/>
      <c r="AM14" s="157"/>
      <c r="AN14" s="157"/>
      <c r="AO14" s="157"/>
      <c r="AP14" s="157"/>
      <c r="AQ14" s="157"/>
      <c r="AR14" s="157"/>
      <c r="AS14" s="157"/>
      <c r="AT14" s="158">
        <v>7000</v>
      </c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>
        <v>5168</v>
      </c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>
        <f t="shared" si="0"/>
        <v>1832</v>
      </c>
      <c r="BW14" s="158"/>
      <c r="BX14" s="158"/>
      <c r="BY14" s="158"/>
      <c r="BZ14" s="158"/>
      <c r="CA14" s="158"/>
      <c r="CB14" s="158"/>
      <c r="CC14" s="158"/>
      <c r="CD14" s="158"/>
      <c r="CE14" s="158"/>
      <c r="CF14" s="2"/>
      <c r="CG14" s="2"/>
      <c r="CH14" s="2"/>
      <c r="CI14" s="2"/>
      <c r="CJ14" s="2"/>
      <c r="CK14" s="2"/>
    </row>
    <row r="15" spans="1:89" ht="59.25" customHeight="1">
      <c r="A15" s="162" t="s">
        <v>241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56" t="s">
        <v>227</v>
      </c>
      <c r="AF15" s="156"/>
      <c r="AG15" s="156"/>
      <c r="AH15" s="156"/>
      <c r="AI15" s="156"/>
      <c r="AJ15" s="156"/>
      <c r="AK15" s="157" t="s">
        <v>242</v>
      </c>
      <c r="AL15" s="157"/>
      <c r="AM15" s="157"/>
      <c r="AN15" s="157"/>
      <c r="AO15" s="157"/>
      <c r="AP15" s="157"/>
      <c r="AQ15" s="157"/>
      <c r="AR15" s="157"/>
      <c r="AS15" s="157"/>
      <c r="AT15" s="158">
        <v>3000</v>
      </c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>
        <v>2898.1</v>
      </c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>
        <f t="shared" si="0"/>
        <v>101.90000000000009</v>
      </c>
      <c r="BW15" s="158"/>
      <c r="BX15" s="158"/>
      <c r="BY15" s="158"/>
      <c r="BZ15" s="158"/>
      <c r="CA15" s="158"/>
      <c r="CB15" s="158"/>
      <c r="CC15" s="158"/>
      <c r="CD15" s="158"/>
      <c r="CE15" s="158"/>
      <c r="CF15" s="2"/>
      <c r="CG15" s="2"/>
      <c r="CH15" s="2"/>
      <c r="CI15" s="2"/>
      <c r="CJ15" s="2"/>
      <c r="CK15" s="2"/>
    </row>
    <row r="16" spans="1:89" ht="83.25" customHeight="1">
      <c r="A16" s="161" t="s">
        <v>243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56" t="s">
        <v>227</v>
      </c>
      <c r="AF16" s="156"/>
      <c r="AG16" s="156"/>
      <c r="AH16" s="156"/>
      <c r="AI16" s="156"/>
      <c r="AJ16" s="156"/>
      <c r="AK16" s="157" t="s">
        <v>244</v>
      </c>
      <c r="AL16" s="157"/>
      <c r="AM16" s="157"/>
      <c r="AN16" s="157"/>
      <c r="AO16" s="157"/>
      <c r="AP16" s="157"/>
      <c r="AQ16" s="157"/>
      <c r="AR16" s="157"/>
      <c r="AS16" s="157"/>
      <c r="AT16" s="152">
        <v>200</v>
      </c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63">
        <v>200</v>
      </c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58" t="s">
        <v>45</v>
      </c>
      <c r="BW16" s="158"/>
      <c r="BX16" s="158"/>
      <c r="BY16" s="158"/>
      <c r="BZ16" s="158"/>
      <c r="CA16" s="158"/>
      <c r="CB16" s="158"/>
      <c r="CC16" s="158"/>
      <c r="CD16" s="158"/>
      <c r="CE16" s="158"/>
      <c r="CF16" s="2"/>
      <c r="CG16" s="2"/>
      <c r="CH16" s="2"/>
      <c r="CI16" s="2"/>
      <c r="CJ16" s="2"/>
      <c r="CK16" s="2"/>
    </row>
    <row r="17" spans="1:89" ht="59.25" customHeight="1">
      <c r="A17" s="159" t="s">
        <v>245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49" t="s">
        <v>227</v>
      </c>
      <c r="AF17" s="149"/>
      <c r="AG17" s="149"/>
      <c r="AH17" s="149"/>
      <c r="AI17" s="149"/>
      <c r="AJ17" s="149"/>
      <c r="AK17" s="150" t="s">
        <v>246</v>
      </c>
      <c r="AL17" s="150"/>
      <c r="AM17" s="150"/>
      <c r="AN17" s="150"/>
      <c r="AO17" s="150"/>
      <c r="AP17" s="150"/>
      <c r="AQ17" s="150"/>
      <c r="AR17" s="150"/>
      <c r="AS17" s="150"/>
      <c r="AT17" s="152">
        <v>34600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 t="s">
        <v>45</v>
      </c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8">
        <f aca="true" t="shared" si="1" ref="BV17:BV18">AT17</f>
        <v>34600</v>
      </c>
      <c r="BW17" s="158"/>
      <c r="BX17" s="158"/>
      <c r="BY17" s="158"/>
      <c r="BZ17" s="158"/>
      <c r="CA17" s="158"/>
      <c r="CB17" s="158"/>
      <c r="CC17" s="158"/>
      <c r="CD17" s="158"/>
      <c r="CE17" s="158"/>
      <c r="CF17" s="2"/>
      <c r="CG17" s="2"/>
      <c r="CH17" s="2"/>
      <c r="CI17" s="2"/>
      <c r="CJ17" s="2"/>
      <c r="CK17" s="2"/>
    </row>
    <row r="18" spans="1:89" ht="90.75" customHeight="1">
      <c r="A18" s="164" t="s">
        <v>247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49" t="s">
        <v>227</v>
      </c>
      <c r="AF18" s="149"/>
      <c r="AG18" s="149"/>
      <c r="AH18" s="149"/>
      <c r="AI18" s="149"/>
      <c r="AJ18" s="149"/>
      <c r="AK18" s="150" t="s">
        <v>248</v>
      </c>
      <c r="AL18" s="150"/>
      <c r="AM18" s="150"/>
      <c r="AN18" s="150"/>
      <c r="AO18" s="150"/>
      <c r="AP18" s="150"/>
      <c r="AQ18" s="150"/>
      <c r="AR18" s="150"/>
      <c r="AS18" s="150"/>
      <c r="AT18" s="152">
        <v>3000</v>
      </c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60" t="s">
        <v>45</v>
      </c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58">
        <f t="shared" si="1"/>
        <v>3000</v>
      </c>
      <c r="BW18" s="158"/>
      <c r="BX18" s="158"/>
      <c r="BY18" s="158"/>
      <c r="BZ18" s="158"/>
      <c r="CA18" s="158"/>
      <c r="CB18" s="158"/>
      <c r="CC18" s="158"/>
      <c r="CD18" s="158"/>
      <c r="CE18" s="158"/>
      <c r="CF18" s="2"/>
      <c r="CG18" s="2"/>
      <c r="CH18" s="2"/>
      <c r="CI18" s="2"/>
      <c r="CJ18" s="2"/>
      <c r="CK18" s="2"/>
    </row>
    <row r="19" spans="1:89" ht="47.25" customHeight="1">
      <c r="A19" s="165" t="s">
        <v>249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49" t="s">
        <v>227</v>
      </c>
      <c r="AF19" s="149"/>
      <c r="AG19" s="149"/>
      <c r="AH19" s="149"/>
      <c r="AI19" s="149"/>
      <c r="AJ19" s="149"/>
      <c r="AK19" s="150" t="s">
        <v>250</v>
      </c>
      <c r="AL19" s="150"/>
      <c r="AM19" s="150"/>
      <c r="AN19" s="150"/>
      <c r="AO19" s="150"/>
      <c r="AP19" s="150"/>
      <c r="AQ19" s="150"/>
      <c r="AR19" s="150"/>
      <c r="AS19" s="150"/>
      <c r="AT19" s="152">
        <v>20000</v>
      </c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60">
        <v>20000</v>
      </c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3" t="s">
        <v>45</v>
      </c>
      <c r="BW19" s="163"/>
      <c r="BX19" s="163"/>
      <c r="BY19" s="163"/>
      <c r="BZ19" s="163"/>
      <c r="CA19" s="163"/>
      <c r="CB19" s="163"/>
      <c r="CC19" s="163"/>
      <c r="CD19" s="163"/>
      <c r="CE19" s="163"/>
      <c r="CF19" s="2"/>
      <c r="CG19" s="2"/>
      <c r="CH19" s="2"/>
      <c r="CI19" s="2"/>
      <c r="CJ19" s="2"/>
      <c r="CK19" s="2"/>
    </row>
    <row r="20" spans="1:89" ht="48" customHeight="1">
      <c r="A20" s="161" t="s">
        <v>251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49" t="s">
        <v>227</v>
      </c>
      <c r="AF20" s="149"/>
      <c r="AG20" s="149"/>
      <c r="AH20" s="149"/>
      <c r="AI20" s="149"/>
      <c r="AJ20" s="149"/>
      <c r="AK20" s="150" t="s">
        <v>252</v>
      </c>
      <c r="AL20" s="150"/>
      <c r="AM20" s="150"/>
      <c r="AN20" s="150"/>
      <c r="AO20" s="150"/>
      <c r="AP20" s="150"/>
      <c r="AQ20" s="150"/>
      <c r="AR20" s="150"/>
      <c r="AS20" s="150"/>
      <c r="AT20" s="166">
        <v>3090000</v>
      </c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52">
        <v>763952.98</v>
      </c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63">
        <f aca="true" t="shared" si="2" ref="BV20:BV21">AT20-BK20</f>
        <v>2326047.02</v>
      </c>
      <c r="BW20" s="163"/>
      <c r="BX20" s="163"/>
      <c r="BY20" s="163"/>
      <c r="BZ20" s="163"/>
      <c r="CA20" s="163"/>
      <c r="CB20" s="163"/>
      <c r="CC20" s="163"/>
      <c r="CD20" s="163"/>
      <c r="CE20" s="163"/>
      <c r="CF20" s="2"/>
      <c r="CG20" s="2"/>
      <c r="CH20" s="2"/>
      <c r="CI20" s="2"/>
      <c r="CJ20" s="2"/>
      <c r="CK20" s="2"/>
    </row>
    <row r="21" spans="1:89" ht="38.25" customHeight="1" hidden="1">
      <c r="A21" s="162" t="s">
        <v>253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49" t="s">
        <v>227</v>
      </c>
      <c r="AF21" s="149"/>
      <c r="AG21" s="149"/>
      <c r="AH21" s="149"/>
      <c r="AI21" s="149"/>
      <c r="AJ21" s="149"/>
      <c r="AK21" s="150" t="s">
        <v>254</v>
      </c>
      <c r="AL21" s="150"/>
      <c r="AM21" s="150"/>
      <c r="AN21" s="150"/>
      <c r="AO21" s="150"/>
      <c r="AP21" s="150"/>
      <c r="AQ21" s="150"/>
      <c r="AR21" s="150"/>
      <c r="AS21" s="150"/>
      <c r="AT21" s="152">
        <v>0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60">
        <v>0</v>
      </c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3">
        <f t="shared" si="2"/>
        <v>0</v>
      </c>
      <c r="BW21" s="163"/>
      <c r="BX21" s="163"/>
      <c r="BY21" s="163"/>
      <c r="BZ21" s="163"/>
      <c r="CA21" s="163"/>
      <c r="CB21" s="163"/>
      <c r="CC21" s="163"/>
      <c r="CD21" s="163"/>
      <c r="CE21" s="163"/>
      <c r="CF21" s="2"/>
      <c r="CG21" s="2"/>
      <c r="CH21" s="2"/>
      <c r="CI21" s="2"/>
      <c r="CJ21" s="2"/>
      <c r="CK21" s="2"/>
    </row>
    <row r="22" spans="1:89" ht="36" customHeight="1" hidden="1">
      <c r="A22" s="162" t="s">
        <v>255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49" t="s">
        <v>227</v>
      </c>
      <c r="AF22" s="149"/>
      <c r="AG22" s="149"/>
      <c r="AH22" s="149"/>
      <c r="AI22" s="149"/>
      <c r="AJ22" s="149"/>
      <c r="AK22" s="150" t="s">
        <v>256</v>
      </c>
      <c r="AL22" s="150"/>
      <c r="AM22" s="150"/>
      <c r="AN22" s="150"/>
      <c r="AO22" s="150"/>
      <c r="AP22" s="150"/>
      <c r="AQ22" s="150"/>
      <c r="AR22" s="150"/>
      <c r="AS22" s="150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60" t="s">
        <v>45</v>
      </c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3">
        <f>AT22</f>
        <v>0</v>
      </c>
      <c r="BW22" s="163"/>
      <c r="BX22" s="163"/>
      <c r="BY22" s="163"/>
      <c r="BZ22" s="163"/>
      <c r="CA22" s="163"/>
      <c r="CB22" s="163"/>
      <c r="CC22" s="163"/>
      <c r="CD22" s="163"/>
      <c r="CE22" s="163"/>
      <c r="CF22" s="2"/>
      <c r="CG22" s="2"/>
      <c r="CH22" s="2"/>
      <c r="CI22" s="2"/>
      <c r="CJ22" s="2"/>
      <c r="CK22" s="2"/>
    </row>
    <row r="23" spans="1:89" ht="60.75" customHeight="1">
      <c r="A23" s="161" t="s">
        <v>257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56" t="s">
        <v>227</v>
      </c>
      <c r="AF23" s="156"/>
      <c r="AG23" s="156"/>
      <c r="AH23" s="156"/>
      <c r="AI23" s="156"/>
      <c r="AJ23" s="156"/>
      <c r="AK23" s="157" t="s">
        <v>258</v>
      </c>
      <c r="AL23" s="157"/>
      <c r="AM23" s="157"/>
      <c r="AN23" s="157"/>
      <c r="AO23" s="157"/>
      <c r="AP23" s="157"/>
      <c r="AQ23" s="157"/>
      <c r="AR23" s="157"/>
      <c r="AS23" s="157"/>
      <c r="AT23" s="152">
        <v>138000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8">
        <v>106951.92</v>
      </c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>
        <f aca="true" t="shared" si="3" ref="BV23:BV24">AT23-BK23</f>
        <v>31048.08</v>
      </c>
      <c r="BW23" s="158"/>
      <c r="BX23" s="158"/>
      <c r="BY23" s="158"/>
      <c r="BZ23" s="158"/>
      <c r="CA23" s="158"/>
      <c r="CB23" s="158"/>
      <c r="CC23" s="158"/>
      <c r="CD23" s="158"/>
      <c r="CE23" s="158"/>
      <c r="CF23" s="2"/>
      <c r="CG23" s="2"/>
      <c r="CH23" s="2"/>
      <c r="CI23" s="2"/>
      <c r="CJ23" s="2"/>
      <c r="CK23" s="2"/>
    </row>
    <row r="24" spans="1:89" ht="71.25" customHeight="1">
      <c r="A24" s="161" t="s">
        <v>259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56" t="s">
        <v>227</v>
      </c>
      <c r="AF24" s="156"/>
      <c r="AG24" s="156"/>
      <c r="AH24" s="156"/>
      <c r="AI24" s="156"/>
      <c r="AJ24" s="156"/>
      <c r="AK24" s="157" t="s">
        <v>260</v>
      </c>
      <c r="AL24" s="157"/>
      <c r="AM24" s="157"/>
      <c r="AN24" s="157"/>
      <c r="AO24" s="157"/>
      <c r="AP24" s="157"/>
      <c r="AQ24" s="157"/>
      <c r="AR24" s="157"/>
      <c r="AS24" s="157"/>
      <c r="AT24" s="152">
        <v>70200</v>
      </c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63">
        <v>32299.47</v>
      </c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58">
        <f t="shared" si="3"/>
        <v>37900.53</v>
      </c>
      <c r="BW24" s="158"/>
      <c r="BX24" s="158"/>
      <c r="BY24" s="158"/>
      <c r="BZ24" s="158"/>
      <c r="CA24" s="158"/>
      <c r="CB24" s="158"/>
      <c r="CC24" s="158"/>
      <c r="CD24" s="158"/>
      <c r="CE24" s="158"/>
      <c r="CF24" s="2"/>
      <c r="CG24" s="2"/>
      <c r="CH24" s="2"/>
      <c r="CI24" s="2"/>
      <c r="CJ24" s="2"/>
      <c r="CK24" s="2"/>
    </row>
    <row r="25" spans="1:89" ht="57.75" customHeight="1" hidden="1">
      <c r="A25" s="162" t="s">
        <v>261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56" t="s">
        <v>227</v>
      </c>
      <c r="AF25" s="156"/>
      <c r="AG25" s="156"/>
      <c r="AH25" s="156"/>
      <c r="AI25" s="156"/>
      <c r="AJ25" s="156"/>
      <c r="AK25" s="157" t="s">
        <v>262</v>
      </c>
      <c r="AL25" s="157"/>
      <c r="AM25" s="157"/>
      <c r="AN25" s="157"/>
      <c r="AO25" s="157"/>
      <c r="AP25" s="157"/>
      <c r="AQ25" s="157"/>
      <c r="AR25" s="157"/>
      <c r="AS25" s="157"/>
      <c r="AT25" s="167">
        <v>0</v>
      </c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8" t="s">
        <v>45</v>
      </c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58" t="s">
        <v>45</v>
      </c>
      <c r="BW25" s="158"/>
      <c r="BX25" s="158"/>
      <c r="BY25" s="158"/>
      <c r="BZ25" s="158"/>
      <c r="CA25" s="158"/>
      <c r="CB25" s="158"/>
      <c r="CC25" s="158"/>
      <c r="CD25" s="158"/>
      <c r="CE25" s="158"/>
      <c r="CF25" s="2"/>
      <c r="CG25" s="2"/>
      <c r="CH25" s="2"/>
      <c r="CI25" s="2"/>
      <c r="CJ25" s="2"/>
      <c r="CK25" s="2"/>
    </row>
    <row r="26" spans="1:89" ht="63.75" customHeight="1">
      <c r="A26" s="169" t="s">
        <v>263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56" t="s">
        <v>227</v>
      </c>
      <c r="AF26" s="156"/>
      <c r="AG26" s="156"/>
      <c r="AH26" s="156"/>
      <c r="AI26" s="156"/>
      <c r="AJ26" s="156"/>
      <c r="AK26" s="157" t="s">
        <v>264</v>
      </c>
      <c r="AL26" s="157"/>
      <c r="AM26" s="157"/>
      <c r="AN26" s="157"/>
      <c r="AO26" s="157"/>
      <c r="AP26" s="157"/>
      <c r="AQ26" s="157"/>
      <c r="AR26" s="157"/>
      <c r="AS26" s="157"/>
      <c r="AT26" s="160">
        <v>3000</v>
      </c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58" t="s">
        <v>45</v>
      </c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>
        <f aca="true" t="shared" si="4" ref="BV26:BV29">AT26</f>
        <v>3000</v>
      </c>
      <c r="BW26" s="158"/>
      <c r="BX26" s="158"/>
      <c r="BY26" s="158"/>
      <c r="BZ26" s="158"/>
      <c r="CA26" s="158"/>
      <c r="CB26" s="158"/>
      <c r="CC26" s="158"/>
      <c r="CD26" s="158"/>
      <c r="CE26" s="158"/>
      <c r="CF26" s="2"/>
      <c r="CG26" s="2"/>
      <c r="CH26" s="2"/>
      <c r="CI26" s="2"/>
      <c r="CJ26" s="2"/>
      <c r="CK26" s="2"/>
    </row>
    <row r="27" spans="1:89" ht="57.75" customHeight="1">
      <c r="A27" s="170" t="s">
        <v>265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56" t="s">
        <v>227</v>
      </c>
      <c r="AF27" s="156"/>
      <c r="AG27" s="156"/>
      <c r="AH27" s="156"/>
      <c r="AI27" s="156"/>
      <c r="AJ27" s="156"/>
      <c r="AK27" s="157" t="s">
        <v>266</v>
      </c>
      <c r="AL27" s="157"/>
      <c r="AM27" s="157"/>
      <c r="AN27" s="157"/>
      <c r="AO27" s="157"/>
      <c r="AP27" s="157"/>
      <c r="AQ27" s="157"/>
      <c r="AR27" s="157"/>
      <c r="AS27" s="157"/>
      <c r="AT27" s="160">
        <v>4000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58" t="s">
        <v>45</v>
      </c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>
        <f t="shared" si="4"/>
        <v>4000</v>
      </c>
      <c r="BW27" s="158"/>
      <c r="BX27" s="158"/>
      <c r="BY27" s="158"/>
      <c r="BZ27" s="158"/>
      <c r="CA27" s="158"/>
      <c r="CB27" s="158"/>
      <c r="CC27" s="158"/>
      <c r="CD27" s="158"/>
      <c r="CE27" s="158"/>
      <c r="CF27" s="2"/>
      <c r="CG27" s="2"/>
      <c r="CH27" s="2"/>
      <c r="CI27" s="2"/>
      <c r="CJ27" s="2"/>
      <c r="CK27" s="2"/>
    </row>
    <row r="28" spans="1:89" ht="69" customHeight="1">
      <c r="A28" s="170" t="s">
        <v>267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56" t="s">
        <v>227</v>
      </c>
      <c r="AF28" s="156"/>
      <c r="AG28" s="156"/>
      <c r="AH28" s="156"/>
      <c r="AI28" s="156"/>
      <c r="AJ28" s="156"/>
      <c r="AK28" s="157" t="s">
        <v>268</v>
      </c>
      <c r="AL28" s="157"/>
      <c r="AM28" s="157"/>
      <c r="AN28" s="157"/>
      <c r="AO28" s="157"/>
      <c r="AP28" s="157"/>
      <c r="AQ28" s="157"/>
      <c r="AR28" s="157"/>
      <c r="AS28" s="157"/>
      <c r="AT28" s="160">
        <v>3000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58" t="s">
        <v>45</v>
      </c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>
        <f t="shared" si="4"/>
        <v>3000</v>
      </c>
      <c r="BW28" s="158"/>
      <c r="BX28" s="158"/>
      <c r="BY28" s="158"/>
      <c r="BZ28" s="158"/>
      <c r="CA28" s="158"/>
      <c r="CB28" s="158"/>
      <c r="CC28" s="158"/>
      <c r="CD28" s="158"/>
      <c r="CE28" s="158"/>
      <c r="CF28" s="2"/>
      <c r="CG28" s="2"/>
      <c r="CH28" s="2"/>
      <c r="CI28" s="2"/>
      <c r="CJ28" s="2"/>
      <c r="CK28" s="2"/>
    </row>
    <row r="29" spans="1:89" ht="60" customHeight="1">
      <c r="A29" s="171" t="s">
        <v>269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56" t="s">
        <v>227</v>
      </c>
      <c r="AF29" s="156"/>
      <c r="AG29" s="156"/>
      <c r="AH29" s="156"/>
      <c r="AI29" s="156"/>
      <c r="AJ29" s="156"/>
      <c r="AK29" s="157" t="s">
        <v>270</v>
      </c>
      <c r="AL29" s="157"/>
      <c r="AM29" s="157"/>
      <c r="AN29" s="157"/>
      <c r="AO29" s="157"/>
      <c r="AP29" s="157"/>
      <c r="AQ29" s="157"/>
      <c r="AR29" s="157"/>
      <c r="AS29" s="157"/>
      <c r="AT29" s="152">
        <v>5000</v>
      </c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8" t="s">
        <v>45</v>
      </c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>
        <f t="shared" si="4"/>
        <v>5000</v>
      </c>
      <c r="BW29" s="158"/>
      <c r="BX29" s="158"/>
      <c r="BY29" s="158"/>
      <c r="BZ29" s="158"/>
      <c r="CA29" s="158"/>
      <c r="CB29" s="158"/>
      <c r="CC29" s="158"/>
      <c r="CD29" s="158"/>
      <c r="CE29" s="158"/>
      <c r="CF29" s="2"/>
      <c r="CG29" s="2"/>
      <c r="CH29" s="2"/>
      <c r="CI29" s="2"/>
      <c r="CJ29" s="2"/>
      <c r="CK29" s="2"/>
    </row>
    <row r="30" spans="1:89" ht="50.25" customHeight="1">
      <c r="A30" s="172" t="s">
        <v>271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56" t="s">
        <v>227</v>
      </c>
      <c r="AF30" s="156"/>
      <c r="AG30" s="156"/>
      <c r="AH30" s="156"/>
      <c r="AI30" s="156"/>
      <c r="AJ30" s="156"/>
      <c r="AK30" s="157" t="s">
        <v>272</v>
      </c>
      <c r="AL30" s="157"/>
      <c r="AM30" s="157"/>
      <c r="AN30" s="157"/>
      <c r="AO30" s="157"/>
      <c r="AP30" s="157"/>
      <c r="AQ30" s="157"/>
      <c r="AR30" s="157"/>
      <c r="AS30" s="157"/>
      <c r="AT30" s="160">
        <v>1000600</v>
      </c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3">
        <v>914427.82</v>
      </c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58">
        <f aca="true" t="shared" si="5" ref="BV30:BV35">AT30-BK30</f>
        <v>86172.18000000005</v>
      </c>
      <c r="BW30" s="158"/>
      <c r="BX30" s="158"/>
      <c r="BY30" s="158"/>
      <c r="BZ30" s="158"/>
      <c r="CA30" s="158"/>
      <c r="CB30" s="158"/>
      <c r="CC30" s="158"/>
      <c r="CD30" s="158"/>
      <c r="CE30" s="158"/>
      <c r="CF30" s="2"/>
      <c r="CG30" s="2"/>
      <c r="CH30" s="2"/>
      <c r="CI30" s="2"/>
      <c r="CJ30" s="2"/>
      <c r="CK30" s="2"/>
    </row>
    <row r="31" spans="1:89" ht="51.75" customHeight="1">
      <c r="A31" s="172" t="s">
        <v>273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56" t="s">
        <v>227</v>
      </c>
      <c r="AF31" s="156"/>
      <c r="AG31" s="156"/>
      <c r="AH31" s="156"/>
      <c r="AI31" s="156"/>
      <c r="AJ31" s="156"/>
      <c r="AK31" s="157" t="s">
        <v>274</v>
      </c>
      <c r="AL31" s="157"/>
      <c r="AM31" s="157"/>
      <c r="AN31" s="157"/>
      <c r="AO31" s="157"/>
      <c r="AP31" s="157"/>
      <c r="AQ31" s="157"/>
      <c r="AR31" s="157"/>
      <c r="AS31" s="157"/>
      <c r="AT31" s="173">
        <v>241800</v>
      </c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63">
        <v>199835.42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58">
        <f t="shared" si="5"/>
        <v>41964.57999999999</v>
      </c>
      <c r="BW31" s="158"/>
      <c r="BX31" s="158"/>
      <c r="BY31" s="158"/>
      <c r="BZ31" s="158"/>
      <c r="CA31" s="158"/>
      <c r="CB31" s="158"/>
      <c r="CC31" s="158"/>
      <c r="CD31" s="158"/>
      <c r="CE31" s="158"/>
      <c r="CF31" s="2"/>
      <c r="CG31" s="2"/>
      <c r="CH31" s="2"/>
      <c r="CI31" s="2"/>
      <c r="CJ31" s="2"/>
      <c r="CK31" s="2"/>
    </row>
    <row r="32" spans="1:89" ht="51" customHeight="1">
      <c r="A32" s="172" t="s">
        <v>275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56" t="s">
        <v>227</v>
      </c>
      <c r="AF32" s="156"/>
      <c r="AG32" s="156"/>
      <c r="AH32" s="156"/>
      <c r="AI32" s="156"/>
      <c r="AJ32" s="156"/>
      <c r="AK32" s="157" t="s">
        <v>276</v>
      </c>
      <c r="AL32" s="157"/>
      <c r="AM32" s="157"/>
      <c r="AN32" s="157"/>
      <c r="AO32" s="157"/>
      <c r="AP32" s="157"/>
      <c r="AQ32" s="157"/>
      <c r="AR32" s="157"/>
      <c r="AS32" s="157"/>
      <c r="AT32" s="173">
        <v>2146723.91</v>
      </c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63">
        <v>2076563.5</v>
      </c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>
        <f t="shared" si="5"/>
        <v>70160.41000000015</v>
      </c>
      <c r="BW32" s="163"/>
      <c r="BX32" s="163"/>
      <c r="BY32" s="163"/>
      <c r="BZ32" s="163"/>
      <c r="CA32" s="163"/>
      <c r="CB32" s="163"/>
      <c r="CC32" s="163"/>
      <c r="CD32" s="163"/>
      <c r="CE32" s="163"/>
      <c r="CF32" s="2"/>
      <c r="CG32" s="2"/>
      <c r="CH32" s="2"/>
      <c r="CI32" s="2"/>
      <c r="CJ32" s="2"/>
      <c r="CK32" s="2"/>
    </row>
    <row r="33" spans="1:89" ht="51.75" customHeight="1">
      <c r="A33" s="174" t="s">
        <v>277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56" t="s">
        <v>227</v>
      </c>
      <c r="AF33" s="156"/>
      <c r="AG33" s="156"/>
      <c r="AH33" s="156"/>
      <c r="AI33" s="156"/>
      <c r="AJ33" s="156"/>
      <c r="AK33" s="157" t="s">
        <v>278</v>
      </c>
      <c r="AL33" s="157"/>
      <c r="AM33" s="157"/>
      <c r="AN33" s="157"/>
      <c r="AO33" s="157"/>
      <c r="AP33" s="157"/>
      <c r="AQ33" s="157"/>
      <c r="AR33" s="157"/>
      <c r="AS33" s="157"/>
      <c r="AT33" s="160">
        <v>25000</v>
      </c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3">
        <v>10000</v>
      </c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>
        <f t="shared" si="5"/>
        <v>15000</v>
      </c>
      <c r="BW33" s="163"/>
      <c r="BX33" s="163"/>
      <c r="BY33" s="163"/>
      <c r="BZ33" s="163"/>
      <c r="CA33" s="163"/>
      <c r="CB33" s="163"/>
      <c r="CC33" s="163"/>
      <c r="CD33" s="163"/>
      <c r="CE33" s="163"/>
      <c r="CF33" s="2"/>
      <c r="CG33" s="2"/>
      <c r="CH33" s="2"/>
      <c r="CI33" s="2"/>
      <c r="CJ33" s="2"/>
      <c r="CK33" s="2"/>
    </row>
    <row r="34" spans="1:89" ht="72" customHeight="1">
      <c r="A34" s="175" t="s">
        <v>279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56" t="s">
        <v>227</v>
      </c>
      <c r="AF34" s="156"/>
      <c r="AG34" s="156"/>
      <c r="AH34" s="156"/>
      <c r="AI34" s="156"/>
      <c r="AJ34" s="156"/>
      <c r="AK34" s="157" t="s">
        <v>280</v>
      </c>
      <c r="AL34" s="157"/>
      <c r="AM34" s="157"/>
      <c r="AN34" s="157"/>
      <c r="AO34" s="157"/>
      <c r="AP34" s="157"/>
      <c r="AQ34" s="157"/>
      <c r="AR34" s="157"/>
      <c r="AS34" s="157"/>
      <c r="AT34" s="173">
        <v>400000</v>
      </c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63">
        <v>90978</v>
      </c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>
        <f t="shared" si="5"/>
        <v>309022</v>
      </c>
      <c r="BW34" s="163"/>
      <c r="BX34" s="163"/>
      <c r="BY34" s="163"/>
      <c r="BZ34" s="163"/>
      <c r="CA34" s="163"/>
      <c r="CB34" s="163"/>
      <c r="CC34" s="163"/>
      <c r="CD34" s="163"/>
      <c r="CE34" s="163"/>
      <c r="CF34" s="2"/>
      <c r="CG34" s="2"/>
      <c r="CH34" s="2"/>
      <c r="CI34" s="2"/>
      <c r="CJ34" s="2"/>
      <c r="CK34" s="2"/>
    </row>
    <row r="35" spans="1:89" ht="55.5" customHeight="1">
      <c r="A35" s="174" t="s">
        <v>281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56" t="s">
        <v>227</v>
      </c>
      <c r="AF35" s="156"/>
      <c r="AG35" s="156"/>
      <c r="AH35" s="156"/>
      <c r="AI35" s="156"/>
      <c r="AJ35" s="156"/>
      <c r="AK35" s="157" t="s">
        <v>282</v>
      </c>
      <c r="AL35" s="157"/>
      <c r="AM35" s="157"/>
      <c r="AN35" s="157"/>
      <c r="AO35" s="157"/>
      <c r="AP35" s="157"/>
      <c r="AQ35" s="157"/>
      <c r="AR35" s="157"/>
      <c r="AS35" s="157"/>
      <c r="AT35" s="173">
        <v>1016100</v>
      </c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63">
        <v>771744.44</v>
      </c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>
        <f t="shared" si="5"/>
        <v>244355.56000000006</v>
      </c>
      <c r="BW35" s="163"/>
      <c r="BX35" s="163"/>
      <c r="BY35" s="163"/>
      <c r="BZ35" s="163"/>
      <c r="CA35" s="163"/>
      <c r="CB35" s="163"/>
      <c r="CC35" s="163"/>
      <c r="CD35" s="163"/>
      <c r="CE35" s="163"/>
      <c r="CF35" s="2"/>
      <c r="CG35" s="2"/>
      <c r="CH35" s="2"/>
      <c r="CI35" s="2"/>
      <c r="CJ35" s="2"/>
      <c r="CK35" s="2"/>
    </row>
    <row r="36" spans="1:89" ht="63" customHeight="1">
      <c r="A36" s="172" t="s">
        <v>283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56" t="s">
        <v>227</v>
      </c>
      <c r="AF36" s="156"/>
      <c r="AG36" s="156"/>
      <c r="AH36" s="156"/>
      <c r="AI36" s="156"/>
      <c r="AJ36" s="156"/>
      <c r="AK36" s="157" t="s">
        <v>284</v>
      </c>
      <c r="AL36" s="157"/>
      <c r="AM36" s="157"/>
      <c r="AN36" s="157"/>
      <c r="AO36" s="157"/>
      <c r="AP36" s="157"/>
      <c r="AQ36" s="157"/>
      <c r="AR36" s="157"/>
      <c r="AS36" s="157"/>
      <c r="AT36" s="173">
        <v>200500</v>
      </c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58" t="s">
        <v>45</v>
      </c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>
        <f>AT36</f>
        <v>200500</v>
      </c>
      <c r="BW36" s="158"/>
      <c r="BX36" s="158"/>
      <c r="BY36" s="158"/>
      <c r="BZ36" s="158"/>
      <c r="CA36" s="158"/>
      <c r="CB36" s="158"/>
      <c r="CC36" s="158"/>
      <c r="CD36" s="158"/>
      <c r="CE36" s="158"/>
      <c r="CF36" s="2"/>
      <c r="CG36" s="2"/>
      <c r="CH36" s="2"/>
      <c r="CI36" s="2"/>
      <c r="CJ36" s="2"/>
      <c r="CK36" s="2"/>
    </row>
    <row r="37" spans="1:89" ht="66" customHeight="1">
      <c r="A37" s="176" t="s">
        <v>285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56" t="s">
        <v>227</v>
      </c>
      <c r="AF37" s="156"/>
      <c r="AG37" s="156"/>
      <c r="AH37" s="156"/>
      <c r="AI37" s="156"/>
      <c r="AJ37" s="156"/>
      <c r="AK37" s="157" t="s">
        <v>286</v>
      </c>
      <c r="AL37" s="157"/>
      <c r="AM37" s="157"/>
      <c r="AN37" s="157"/>
      <c r="AO37" s="157"/>
      <c r="AP37" s="157"/>
      <c r="AQ37" s="157"/>
      <c r="AR37" s="157"/>
      <c r="AS37" s="157"/>
      <c r="AT37" s="160">
        <v>50000</v>
      </c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3">
        <v>1500</v>
      </c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58">
        <f aca="true" t="shared" si="6" ref="BV37:BV38">AT37-BK37</f>
        <v>48500</v>
      </c>
      <c r="BW37" s="158"/>
      <c r="BX37" s="158"/>
      <c r="BY37" s="158"/>
      <c r="BZ37" s="158"/>
      <c r="CA37" s="158"/>
      <c r="CB37" s="158"/>
      <c r="CC37" s="158"/>
      <c r="CD37" s="158"/>
      <c r="CE37" s="158"/>
      <c r="CF37" s="2"/>
      <c r="CG37" s="2"/>
      <c r="CH37" s="2"/>
      <c r="CI37" s="2"/>
      <c r="CJ37" s="2"/>
      <c r="CK37" s="2"/>
    </row>
    <row r="38" spans="1:89" ht="75.75" customHeight="1">
      <c r="A38" s="172" t="s">
        <v>287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56" t="s">
        <v>227</v>
      </c>
      <c r="AF38" s="156"/>
      <c r="AG38" s="156"/>
      <c r="AH38" s="156"/>
      <c r="AI38" s="156"/>
      <c r="AJ38" s="156"/>
      <c r="AK38" s="157" t="s">
        <v>288</v>
      </c>
      <c r="AL38" s="157"/>
      <c r="AM38" s="157"/>
      <c r="AN38" s="157"/>
      <c r="AO38" s="157"/>
      <c r="AP38" s="157"/>
      <c r="AQ38" s="157"/>
      <c r="AR38" s="157"/>
      <c r="AS38" s="157"/>
      <c r="AT38" s="160">
        <f>3800000+134000</f>
        <v>3934000</v>
      </c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58">
        <v>3045388.67</v>
      </c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>
        <f t="shared" si="6"/>
        <v>888611.3300000001</v>
      </c>
      <c r="BW38" s="158"/>
      <c r="BX38" s="158"/>
      <c r="BY38" s="158"/>
      <c r="BZ38" s="158"/>
      <c r="CA38" s="158"/>
      <c r="CB38" s="158"/>
      <c r="CC38" s="158"/>
      <c r="CD38" s="158"/>
      <c r="CE38" s="158"/>
      <c r="CF38" s="2"/>
      <c r="CG38" s="2"/>
      <c r="CH38" s="2"/>
      <c r="CI38" s="2"/>
      <c r="CJ38" s="2"/>
      <c r="CK38" s="2"/>
    </row>
    <row r="39" spans="1:89" ht="126" customHeight="1" hidden="1">
      <c r="A39" s="161" t="s">
        <v>289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56" t="s">
        <v>227</v>
      </c>
      <c r="AF39" s="156"/>
      <c r="AG39" s="156"/>
      <c r="AH39" s="156"/>
      <c r="AI39" s="156"/>
      <c r="AJ39" s="156"/>
      <c r="AK39" s="157" t="s">
        <v>290</v>
      </c>
      <c r="AL39" s="157"/>
      <c r="AM39" s="157"/>
      <c r="AN39" s="157"/>
      <c r="AO39" s="157"/>
      <c r="AP39" s="157"/>
      <c r="AQ39" s="157"/>
      <c r="AR39" s="157"/>
      <c r="AS39" s="157"/>
      <c r="AT39" s="152">
        <v>0</v>
      </c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8">
        <v>74000</v>
      </c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 t="s">
        <v>45</v>
      </c>
      <c r="BW39" s="158"/>
      <c r="BX39" s="158"/>
      <c r="BY39" s="158"/>
      <c r="BZ39" s="158"/>
      <c r="CA39" s="158"/>
      <c r="CB39" s="158"/>
      <c r="CC39" s="158"/>
      <c r="CD39" s="158"/>
      <c r="CE39" s="158"/>
      <c r="CF39" s="2"/>
      <c r="CG39" s="2"/>
      <c r="CH39" s="2"/>
      <c r="CI39" s="2"/>
      <c r="CJ39" s="2"/>
      <c r="CK39" s="2"/>
    </row>
    <row r="40" spans="1:89" ht="83.25" customHeight="1" hidden="1">
      <c r="A40" s="161" t="s">
        <v>291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56" t="s">
        <v>227</v>
      </c>
      <c r="AF40" s="156"/>
      <c r="AG40" s="156"/>
      <c r="AH40" s="156"/>
      <c r="AI40" s="156"/>
      <c r="AJ40" s="156"/>
      <c r="AK40" s="157" t="s">
        <v>292</v>
      </c>
      <c r="AL40" s="157"/>
      <c r="AM40" s="157"/>
      <c r="AN40" s="157"/>
      <c r="AO40" s="157"/>
      <c r="AP40" s="157"/>
      <c r="AQ40" s="157"/>
      <c r="AR40" s="157"/>
      <c r="AS40" s="157"/>
      <c r="AT40" s="158">
        <v>0</v>
      </c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63">
        <v>15100</v>
      </c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58" t="s">
        <v>45</v>
      </c>
      <c r="BW40" s="158"/>
      <c r="BX40" s="158"/>
      <c r="BY40" s="158"/>
      <c r="BZ40" s="158"/>
      <c r="CA40" s="158"/>
      <c r="CB40" s="158"/>
      <c r="CC40" s="158"/>
      <c r="CD40" s="158"/>
      <c r="CE40" s="158"/>
      <c r="CF40" s="2"/>
      <c r="CG40" s="2"/>
      <c r="CH40" s="2"/>
      <c r="CI40" s="2"/>
      <c r="CJ40" s="2"/>
      <c r="CK40" s="2"/>
    </row>
    <row r="41" spans="1:89" ht="60" customHeight="1">
      <c r="A41" s="161" t="s">
        <v>293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56" t="s">
        <v>227</v>
      </c>
      <c r="AF41" s="156"/>
      <c r="AG41" s="156"/>
      <c r="AH41" s="156"/>
      <c r="AI41" s="156"/>
      <c r="AJ41" s="156"/>
      <c r="AK41" s="157" t="s">
        <v>294</v>
      </c>
      <c r="AL41" s="157"/>
      <c r="AM41" s="157"/>
      <c r="AN41" s="157"/>
      <c r="AO41" s="157"/>
      <c r="AP41" s="157"/>
      <c r="AQ41" s="157"/>
      <c r="AR41" s="157"/>
      <c r="AS41" s="157"/>
      <c r="AT41" s="177">
        <v>87800</v>
      </c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>
        <v>87800</v>
      </c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58" t="s">
        <v>45</v>
      </c>
      <c r="BW41" s="158"/>
      <c r="BX41" s="158"/>
      <c r="BY41" s="158"/>
      <c r="BZ41" s="158"/>
      <c r="CA41" s="158"/>
      <c r="CB41" s="158"/>
      <c r="CC41" s="158"/>
      <c r="CD41" s="158"/>
      <c r="CE41" s="158"/>
      <c r="CF41" s="2"/>
      <c r="CG41" s="2"/>
      <c r="CH41" s="2"/>
      <c r="CI41" s="2"/>
      <c r="CJ41" s="2"/>
      <c r="CK41" s="2"/>
    </row>
    <row r="42" spans="1:89" ht="84.75" customHeight="1">
      <c r="A42" s="176" t="s">
        <v>295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56" t="s">
        <v>227</v>
      </c>
      <c r="AF42" s="156"/>
      <c r="AG42" s="156"/>
      <c r="AH42" s="156"/>
      <c r="AI42" s="156"/>
      <c r="AJ42" s="156"/>
      <c r="AK42" s="157" t="s">
        <v>296</v>
      </c>
      <c r="AL42" s="157"/>
      <c r="AM42" s="157"/>
      <c r="AN42" s="157"/>
      <c r="AO42" s="157"/>
      <c r="AP42" s="157"/>
      <c r="AQ42" s="157"/>
      <c r="AR42" s="157"/>
      <c r="AS42" s="157"/>
      <c r="AT42" s="158">
        <v>100000</v>
      </c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63">
        <v>53301.57</v>
      </c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58">
        <f aca="true" t="shared" si="7" ref="BV42:BV43">AT42-BK42</f>
        <v>46698.43</v>
      </c>
      <c r="BW42" s="158"/>
      <c r="BX42" s="158"/>
      <c r="BY42" s="158"/>
      <c r="BZ42" s="158"/>
      <c r="CA42" s="158"/>
      <c r="CB42" s="158"/>
      <c r="CC42" s="158"/>
      <c r="CD42" s="158"/>
      <c r="CE42" s="158"/>
      <c r="CF42" s="2"/>
      <c r="CG42" s="2"/>
      <c r="CH42" s="2"/>
      <c r="CI42" s="2"/>
      <c r="CJ42" s="2"/>
      <c r="CK42" s="2"/>
    </row>
    <row r="43" spans="1:89" ht="57.75" customHeight="1">
      <c r="A43" s="172" t="s">
        <v>297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56" t="s">
        <v>227</v>
      </c>
      <c r="AF43" s="156"/>
      <c r="AG43" s="156"/>
      <c r="AH43" s="156"/>
      <c r="AI43" s="156"/>
      <c r="AJ43" s="156"/>
      <c r="AK43" s="157" t="s">
        <v>298</v>
      </c>
      <c r="AL43" s="157"/>
      <c r="AM43" s="157"/>
      <c r="AN43" s="157"/>
      <c r="AO43" s="157"/>
      <c r="AP43" s="157"/>
      <c r="AQ43" s="157"/>
      <c r="AR43" s="157"/>
      <c r="AS43" s="157"/>
      <c r="AT43" s="163">
        <v>70000</v>
      </c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58">
        <v>24900</v>
      </c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>
        <f t="shared" si="7"/>
        <v>45100</v>
      </c>
      <c r="BW43" s="158"/>
      <c r="BX43" s="158"/>
      <c r="BY43" s="158"/>
      <c r="BZ43" s="158"/>
      <c r="CA43" s="158"/>
      <c r="CB43" s="158"/>
      <c r="CC43" s="158"/>
      <c r="CD43" s="158"/>
      <c r="CE43" s="158"/>
      <c r="CF43" s="2"/>
      <c r="CG43" s="2"/>
      <c r="CH43" s="2"/>
      <c r="CI43" s="2"/>
      <c r="CJ43" s="2"/>
      <c r="CK43" s="2"/>
    </row>
    <row r="44" spans="1:89" ht="70.5" customHeight="1">
      <c r="A44" s="172" t="s">
        <v>299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56" t="s">
        <v>227</v>
      </c>
      <c r="AF44" s="156"/>
      <c r="AG44" s="156"/>
      <c r="AH44" s="156"/>
      <c r="AI44" s="156"/>
      <c r="AJ44" s="156"/>
      <c r="AK44" s="150" t="s">
        <v>300</v>
      </c>
      <c r="AL44" s="150"/>
      <c r="AM44" s="150"/>
      <c r="AN44" s="150"/>
      <c r="AO44" s="150"/>
      <c r="AP44" s="150"/>
      <c r="AQ44" s="150"/>
      <c r="AR44" s="150"/>
      <c r="AS44" s="150"/>
      <c r="AT44" s="160">
        <v>80000</v>
      </c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3" t="s">
        <v>45</v>
      </c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58">
        <f>AT44</f>
        <v>80000</v>
      </c>
      <c r="BW44" s="158"/>
      <c r="BX44" s="158"/>
      <c r="BY44" s="158"/>
      <c r="BZ44" s="158"/>
      <c r="CA44" s="158"/>
      <c r="CB44" s="158"/>
      <c r="CC44" s="158"/>
      <c r="CD44" s="158"/>
      <c r="CE44" s="158"/>
      <c r="CF44" s="2"/>
      <c r="CG44" s="2"/>
      <c r="CH44" s="2"/>
      <c r="CI44" s="2"/>
      <c r="CJ44" s="2"/>
      <c r="CK44" s="2"/>
    </row>
    <row r="45" spans="1:89" ht="48" customHeight="1">
      <c r="A45" s="178" t="s">
        <v>301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49" t="s">
        <v>227</v>
      </c>
      <c r="AF45" s="149"/>
      <c r="AG45" s="149"/>
      <c r="AH45" s="149"/>
      <c r="AI45" s="149"/>
      <c r="AJ45" s="149"/>
      <c r="AK45" s="150" t="s">
        <v>302</v>
      </c>
      <c r="AL45" s="150"/>
      <c r="AM45" s="150"/>
      <c r="AN45" s="150"/>
      <c r="AO45" s="150"/>
      <c r="AP45" s="150"/>
      <c r="AQ45" s="150"/>
      <c r="AR45" s="150"/>
      <c r="AS45" s="150"/>
      <c r="AT45" s="160">
        <v>56560</v>
      </c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79">
        <v>43729</v>
      </c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52">
        <f>AT45-BK45</f>
        <v>12831</v>
      </c>
      <c r="BW45" s="152"/>
      <c r="BX45" s="152"/>
      <c r="BY45" s="152"/>
      <c r="BZ45" s="152"/>
      <c r="CA45" s="152"/>
      <c r="CB45" s="152"/>
      <c r="CC45" s="152"/>
      <c r="CD45" s="152"/>
      <c r="CE45" s="152"/>
      <c r="CF45" s="180"/>
      <c r="CG45" s="180"/>
      <c r="CH45" s="180"/>
      <c r="CI45" s="180"/>
      <c r="CJ45" s="180"/>
      <c r="CK45" s="180"/>
    </row>
    <row r="46" spans="1:89" ht="15" customHeight="1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3"/>
      <c r="AE46" s="184"/>
      <c r="AF46" s="184"/>
      <c r="AG46" s="184"/>
      <c r="AH46" s="184"/>
      <c r="AI46" s="184"/>
      <c r="AJ46" s="184"/>
      <c r="AK46" s="185"/>
      <c r="AL46" s="185"/>
      <c r="AM46" s="185"/>
      <c r="AN46" s="185"/>
      <c r="AO46" s="185"/>
      <c r="AP46" s="185"/>
      <c r="AQ46" s="185"/>
      <c r="AR46" s="185"/>
      <c r="AS46" s="185"/>
      <c r="AT46" s="186"/>
      <c r="AU46" s="186"/>
      <c r="AV46" s="186"/>
      <c r="AW46" s="186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6"/>
      <c r="BJ46" s="186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2"/>
      <c r="CG46" s="2"/>
      <c r="CH46" s="2"/>
      <c r="CI46" s="2"/>
      <c r="CJ46" s="2"/>
      <c r="CK46" s="2"/>
    </row>
    <row r="47" spans="1:89" ht="23.25" customHeight="1">
      <c r="A47" s="190" t="s">
        <v>303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1" t="s">
        <v>304</v>
      </c>
      <c r="AF47" s="191"/>
      <c r="AG47" s="191"/>
      <c r="AH47" s="191"/>
      <c r="AI47" s="191"/>
      <c r="AJ47" s="191"/>
      <c r="AK47" s="192" t="s">
        <v>33</v>
      </c>
      <c r="AL47" s="192"/>
      <c r="AM47" s="192"/>
      <c r="AN47" s="192"/>
      <c r="AO47" s="192"/>
      <c r="AP47" s="192"/>
      <c r="AQ47" s="192"/>
      <c r="AR47" s="192"/>
      <c r="AS47" s="192"/>
      <c r="AT47" s="193">
        <f>стр1!BB13-AT6</f>
        <v>-2106583.91</v>
      </c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4">
        <f>стр1!BX13-стр2!BK6</f>
        <v>-251779.4900000021</v>
      </c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5" t="s">
        <v>33</v>
      </c>
      <c r="BW47" s="195"/>
      <c r="BX47" s="195"/>
      <c r="BY47" s="195"/>
      <c r="BZ47" s="195"/>
      <c r="CA47" s="195"/>
      <c r="CB47" s="195"/>
      <c r="CC47" s="195"/>
      <c r="CD47" s="195"/>
      <c r="CE47" s="195"/>
      <c r="CF47" s="2"/>
      <c r="CG47" s="2"/>
      <c r="CH47" s="2"/>
      <c r="CI47" s="2"/>
      <c r="CJ47" s="2"/>
      <c r="CK47" s="2"/>
    </row>
  </sheetData>
  <sheetProtection selectLockedCells="1" selectUnlockedCells="1"/>
  <mergeCells count="26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X46:BH46"/>
    <mergeCell ref="A47:AD47"/>
    <mergeCell ref="AE47:AJ47"/>
    <mergeCell ref="AK47:AS47"/>
    <mergeCell ref="AT47:BJ47"/>
    <mergeCell ref="BK47:BU47"/>
    <mergeCell ref="BV47:CE47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tabSelected="1" view="pageBreakPreview" zoomScaleSheetLayoutView="100" workbookViewId="0" topLeftCell="A24">
      <selection activeCell="BZ40" sqref="BZ40"/>
    </sheetView>
  </sheetViews>
  <sheetFormatPr defaultColWidth="1.00390625" defaultRowHeight="12.75"/>
  <cols>
    <col min="1" max="2" width="0.5" style="1" hidden="1" customWidth="1"/>
    <col min="3" max="3" width="2.75390625" style="1" customWidth="1"/>
    <col min="4" max="4" width="0.5" style="1" customWidth="1"/>
    <col min="5" max="5" width="1.00390625" style="1" customWidth="1"/>
    <col min="6" max="19" width="0.5" style="1" customWidth="1"/>
    <col min="20" max="20" width="0.74609375" style="1" customWidth="1"/>
    <col min="21" max="35" width="0.5" style="1" customWidth="1"/>
    <col min="36" max="36" width="11.00390625" style="1" customWidth="1"/>
    <col min="37" max="37" width="0.875" style="1" customWidth="1"/>
    <col min="38" max="41" width="0.5" style="1" customWidth="1"/>
    <col min="42" max="42" width="1.4921875" style="1" customWidth="1"/>
    <col min="43" max="43" width="1.0039062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875" style="1" customWidth="1"/>
    <col min="58" max="58" width="6.125" style="1" customWidth="1"/>
    <col min="59" max="59" width="1.00390625" style="1" customWidth="1"/>
    <col min="60" max="75" width="0.5" style="1" customWidth="1"/>
    <col min="76" max="76" width="1.4921875" style="1" customWidth="1"/>
    <col min="77" max="77" width="2.50390625" style="1" customWidth="1"/>
    <col min="78" max="79" width="0.5" style="1" customWidth="1"/>
    <col min="80" max="80" width="1.75390625" style="1" customWidth="1"/>
    <col min="81" max="86" width="0.5" style="1" customWidth="1"/>
    <col min="87" max="87" width="0.74609375" style="1" customWidth="1"/>
    <col min="88" max="88" width="0.74609375" style="1" hidden="1" customWidth="1"/>
    <col min="89" max="89" width="0.5" style="1" hidden="1" customWidth="1"/>
    <col min="90" max="90" width="2.50390625" style="1" customWidth="1"/>
    <col min="91" max="91" width="1.4921875" style="1" customWidth="1"/>
    <col min="92" max="92" width="1.625" style="1" customWidth="1"/>
    <col min="93" max="98" width="0.5" style="1" customWidth="1"/>
    <col min="99" max="100" width="0.5" style="1" hidden="1" customWidth="1"/>
    <col min="101" max="101" width="0.5" style="1" customWidth="1"/>
    <col min="102" max="102" width="0.875" style="1" customWidth="1"/>
    <col min="103" max="104" width="0.5" style="1" customWidth="1"/>
    <col min="105" max="105" width="1.4921875" style="1" customWidth="1"/>
    <col min="106" max="106" width="0.5" style="1" customWidth="1"/>
    <col min="107" max="107" width="4.00390625" style="1" customWidth="1"/>
    <col min="108" max="108" width="1.00390625" style="1" customWidth="1"/>
    <col min="109" max="16384" width="0.5" style="1" customWidth="1"/>
  </cols>
  <sheetData>
    <row r="1" spans="90:107" ht="12.75" customHeight="1">
      <c r="CL1" s="9" t="s">
        <v>305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3" t="s">
        <v>306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307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96" t="s">
        <v>308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7" t="s">
        <v>309</v>
      </c>
      <c r="AL6" s="197"/>
      <c r="AM6" s="197"/>
      <c r="AN6" s="197"/>
      <c r="AO6" s="197"/>
      <c r="AP6" s="197"/>
      <c r="AQ6" s="198" t="s">
        <v>33</v>
      </c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9">
        <f>BG37</f>
        <v>2106583.91</v>
      </c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>
        <f>BZ37</f>
        <v>251779.49000000022</v>
      </c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200">
        <f>BZ6-BG6</f>
        <v>-1854804.42</v>
      </c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</row>
    <row r="7" spans="2:107" ht="11.25" customHeight="1">
      <c r="B7" s="201" t="s">
        <v>228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2"/>
      <c r="AL7" s="202"/>
      <c r="AM7" s="202"/>
      <c r="AN7" s="202"/>
      <c r="AO7" s="202"/>
      <c r="AP7" s="202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</row>
    <row r="8" spans="2:107" ht="23.25" customHeight="1">
      <c r="B8" s="205" t="s">
        <v>310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6" t="s">
        <v>311</v>
      </c>
      <c r="AL8" s="206"/>
      <c r="AM8" s="206"/>
      <c r="AN8" s="206"/>
      <c r="AO8" s="206"/>
      <c r="AP8" s="206"/>
      <c r="AQ8" s="203" t="s">
        <v>33</v>
      </c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126" t="s">
        <v>45</v>
      </c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 t="s">
        <v>45</v>
      </c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207" t="s">
        <v>45</v>
      </c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</row>
    <row r="9" spans="2:107" ht="12" customHeight="1">
      <c r="B9" s="208" t="s">
        <v>312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6"/>
      <c r="AL9" s="206"/>
      <c r="AM9" s="206"/>
      <c r="AN9" s="206"/>
      <c r="AO9" s="206"/>
      <c r="AP9" s="206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</row>
    <row r="10" spans="1:107" ht="5.25" customHeight="1" hidden="1">
      <c r="A10" s="209"/>
      <c r="B10" s="210" t="s">
        <v>45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06"/>
      <c r="AL10" s="206"/>
      <c r="AM10" s="206"/>
      <c r="AN10" s="206"/>
      <c r="AO10" s="206"/>
      <c r="AP10" s="206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</row>
    <row r="11" spans="1:107" ht="48" customHeight="1">
      <c r="A11" s="209"/>
      <c r="B11" s="211" t="s">
        <v>313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06" t="s">
        <v>314</v>
      </c>
      <c r="AL11" s="206"/>
      <c r="AM11" s="206"/>
      <c r="AN11" s="206"/>
      <c r="AO11" s="206"/>
      <c r="AP11" s="206"/>
      <c r="AQ11" s="126" t="s">
        <v>45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 t="s">
        <v>45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 t="s">
        <v>45</v>
      </c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204" t="s">
        <v>45</v>
      </c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</row>
    <row r="12" spans="1:107" ht="47.25" customHeight="1">
      <c r="A12" s="209"/>
      <c r="B12" s="211" t="s">
        <v>315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06" t="s">
        <v>316</v>
      </c>
      <c r="AL12" s="206"/>
      <c r="AM12" s="206"/>
      <c r="AN12" s="206"/>
      <c r="AO12" s="206"/>
      <c r="AP12" s="206"/>
      <c r="AQ12" s="126" t="s">
        <v>45</v>
      </c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 t="s">
        <v>45</v>
      </c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 t="s">
        <v>45</v>
      </c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207" t="s">
        <v>45</v>
      </c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</row>
    <row r="13" spans="1:107" ht="15" customHeight="1">
      <c r="A13" s="209"/>
      <c r="B13" s="210" t="s">
        <v>45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06"/>
      <c r="AL13" s="206"/>
      <c r="AM13" s="206"/>
      <c r="AN13" s="206"/>
      <c r="AO13" s="206"/>
      <c r="AP13" s="206"/>
      <c r="AQ13" s="203" t="s">
        <v>45</v>
      </c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126" t="s">
        <v>45</v>
      </c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 t="s">
        <v>45</v>
      </c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204" t="s">
        <v>45</v>
      </c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</row>
    <row r="14" spans="1:107" ht="15" customHeight="1">
      <c r="A14" s="209"/>
      <c r="B14" s="210" t="s">
        <v>45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06"/>
      <c r="AL14" s="206"/>
      <c r="AM14" s="206"/>
      <c r="AN14" s="206"/>
      <c r="AO14" s="206"/>
      <c r="AP14" s="206"/>
      <c r="AQ14" s="203" t="s">
        <v>45</v>
      </c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126" t="s">
        <v>45</v>
      </c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 t="s">
        <v>45</v>
      </c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204" t="s">
        <v>45</v>
      </c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</row>
    <row r="15" spans="2:107" ht="23.25" customHeight="1">
      <c r="B15" s="205" t="s">
        <v>317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6" t="s">
        <v>318</v>
      </c>
      <c r="AL15" s="206"/>
      <c r="AM15" s="206"/>
      <c r="AN15" s="206"/>
      <c r="AO15" s="206"/>
      <c r="AP15" s="206"/>
      <c r="AQ15" s="203" t="s">
        <v>33</v>
      </c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126" t="s">
        <v>45</v>
      </c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 t="s">
        <v>45</v>
      </c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204" t="s">
        <v>45</v>
      </c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</row>
    <row r="16" spans="1:107" ht="15" customHeight="1">
      <c r="A16" s="212" t="s">
        <v>312</v>
      </c>
      <c r="B16" s="213" t="s">
        <v>312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06" t="s">
        <v>45</v>
      </c>
      <c r="AL16" s="206"/>
      <c r="AM16" s="206"/>
      <c r="AN16" s="206"/>
      <c r="AO16" s="206"/>
      <c r="AP16" s="206"/>
      <c r="AQ16" s="203" t="s">
        <v>45</v>
      </c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126" t="s">
        <v>45</v>
      </c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 t="s">
        <v>45</v>
      </c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204" t="s">
        <v>45</v>
      </c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</row>
    <row r="17" spans="1:107" ht="15" customHeight="1">
      <c r="A17" s="209"/>
      <c r="B17" s="210" t="s">
        <v>45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06"/>
      <c r="AL17" s="206"/>
      <c r="AM17" s="206"/>
      <c r="AN17" s="206"/>
      <c r="AO17" s="206"/>
      <c r="AP17" s="206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</row>
    <row r="18" spans="1:107" ht="15" customHeight="1">
      <c r="A18" s="209"/>
      <c r="B18" s="210" t="s">
        <v>45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02" t="s">
        <v>45</v>
      </c>
      <c r="AL18" s="202"/>
      <c r="AM18" s="202"/>
      <c r="AN18" s="202"/>
      <c r="AO18" s="202"/>
      <c r="AP18" s="202"/>
      <c r="AQ18" s="203" t="s">
        <v>45</v>
      </c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126" t="s">
        <v>45</v>
      </c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 t="s">
        <v>45</v>
      </c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204" t="s">
        <v>45</v>
      </c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</row>
    <row r="19" spans="1:107" ht="15" customHeight="1">
      <c r="A19" s="209"/>
      <c r="B19" s="210" t="s">
        <v>45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02" t="s">
        <v>45</v>
      </c>
      <c r="AL19" s="202"/>
      <c r="AM19" s="202"/>
      <c r="AN19" s="202"/>
      <c r="AO19" s="202"/>
      <c r="AP19" s="202"/>
      <c r="AQ19" s="203" t="s">
        <v>45</v>
      </c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126" t="s">
        <v>45</v>
      </c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 t="s">
        <v>45</v>
      </c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204" t="s">
        <v>45</v>
      </c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</row>
    <row r="20" spans="1:107" ht="15" customHeight="1">
      <c r="A20" s="209"/>
      <c r="B20" s="210" t="s">
        <v>45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02" t="s">
        <v>45</v>
      </c>
      <c r="AL20" s="202"/>
      <c r="AM20" s="202"/>
      <c r="AN20" s="202"/>
      <c r="AO20" s="202"/>
      <c r="AP20" s="202"/>
      <c r="AQ20" s="203" t="s">
        <v>45</v>
      </c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126" t="s">
        <v>45</v>
      </c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 t="s">
        <v>45</v>
      </c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204" t="s">
        <v>45</v>
      </c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</row>
    <row r="21" spans="1:107" ht="15" customHeight="1">
      <c r="A21" s="209"/>
      <c r="B21" s="210" t="s">
        <v>45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02" t="s">
        <v>45</v>
      </c>
      <c r="AL21" s="202"/>
      <c r="AM21" s="202"/>
      <c r="AN21" s="202"/>
      <c r="AO21" s="202"/>
      <c r="AP21" s="202"/>
      <c r="AQ21" s="203" t="s">
        <v>45</v>
      </c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126" t="s">
        <v>45</v>
      </c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 t="s">
        <v>45</v>
      </c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204" t="s">
        <v>45</v>
      </c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</row>
    <row r="22" spans="1:107" ht="15" customHeight="1">
      <c r="A22" s="209"/>
      <c r="B22" s="210" t="s">
        <v>45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02" t="s">
        <v>45</v>
      </c>
      <c r="AL22" s="202"/>
      <c r="AM22" s="202"/>
      <c r="AN22" s="202"/>
      <c r="AO22" s="202"/>
      <c r="AP22" s="202"/>
      <c r="AQ22" s="203" t="s">
        <v>45</v>
      </c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126" t="s">
        <v>45</v>
      </c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 t="s">
        <v>45</v>
      </c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204" t="s">
        <v>45</v>
      </c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</row>
    <row r="23" spans="1:107" ht="15" customHeight="1">
      <c r="A23" s="209"/>
      <c r="B23" s="210" t="s">
        <v>45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02" t="s">
        <v>45</v>
      </c>
      <c r="AL23" s="202"/>
      <c r="AM23" s="202"/>
      <c r="AN23" s="202"/>
      <c r="AO23" s="202"/>
      <c r="AP23" s="202"/>
      <c r="AQ23" s="203" t="s">
        <v>45</v>
      </c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126" t="s">
        <v>45</v>
      </c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 t="s">
        <v>45</v>
      </c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204" t="s">
        <v>45</v>
      </c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</row>
    <row r="24" spans="1:107" ht="15" customHeight="1">
      <c r="A24" s="209"/>
      <c r="B24" s="210" t="s">
        <v>45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02" t="s">
        <v>45</v>
      </c>
      <c r="AL24" s="202"/>
      <c r="AM24" s="202"/>
      <c r="AN24" s="202"/>
      <c r="AO24" s="202"/>
      <c r="AP24" s="202"/>
      <c r="AQ24" s="203" t="s">
        <v>45</v>
      </c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126" t="s">
        <v>45</v>
      </c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 t="s">
        <v>45</v>
      </c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204" t="s">
        <v>45</v>
      </c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</row>
    <row r="25" spans="1:107" ht="15" customHeight="1">
      <c r="A25" s="209"/>
      <c r="B25" s="210" t="s">
        <v>45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02" t="s">
        <v>45</v>
      </c>
      <c r="AL25" s="202"/>
      <c r="AM25" s="202"/>
      <c r="AN25" s="202"/>
      <c r="AO25" s="202"/>
      <c r="AP25" s="202"/>
      <c r="AQ25" s="203" t="s">
        <v>45</v>
      </c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126" t="s">
        <v>45</v>
      </c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 t="s">
        <v>45</v>
      </c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204" t="s">
        <v>45</v>
      </c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</row>
    <row r="26" spans="1:107" ht="15" customHeight="1">
      <c r="A26" s="209"/>
      <c r="B26" s="210" t="s">
        <v>45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02" t="s">
        <v>45</v>
      </c>
      <c r="AL26" s="202"/>
      <c r="AM26" s="202"/>
      <c r="AN26" s="202"/>
      <c r="AO26" s="202"/>
      <c r="AP26" s="202"/>
      <c r="AQ26" s="203" t="s">
        <v>45</v>
      </c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126" t="s">
        <v>45</v>
      </c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 t="s">
        <v>45</v>
      </c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204" t="s">
        <v>45</v>
      </c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</row>
    <row r="27" spans="1:107" ht="15" customHeight="1">
      <c r="A27" s="209"/>
      <c r="B27" s="210" t="s">
        <v>45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02" t="s">
        <v>45</v>
      </c>
      <c r="AL27" s="202"/>
      <c r="AM27" s="202"/>
      <c r="AN27" s="202"/>
      <c r="AO27" s="202"/>
      <c r="AP27" s="202"/>
      <c r="AQ27" s="203" t="s">
        <v>45</v>
      </c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126" t="s">
        <v>45</v>
      </c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 t="s">
        <v>45</v>
      </c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204" t="s">
        <v>45</v>
      </c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</row>
    <row r="28" spans="1:107" ht="15" customHeight="1" hidden="1">
      <c r="A28" s="209"/>
      <c r="B28" s="210" t="s">
        <v>45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02" t="s">
        <v>45</v>
      </c>
      <c r="AL28" s="202"/>
      <c r="AM28" s="202"/>
      <c r="AN28" s="202"/>
      <c r="AO28" s="202"/>
      <c r="AP28" s="202"/>
      <c r="AQ28" s="203" t="s">
        <v>45</v>
      </c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126" t="s">
        <v>45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 t="s">
        <v>45</v>
      </c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204" t="s">
        <v>45</v>
      </c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</row>
    <row r="29" spans="1:107" ht="15" customHeight="1" hidden="1">
      <c r="A29" s="209"/>
      <c r="B29" s="210" t="s">
        <v>45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02" t="s">
        <v>45</v>
      </c>
      <c r="AL29" s="202"/>
      <c r="AM29" s="202"/>
      <c r="AN29" s="202"/>
      <c r="AO29" s="202"/>
      <c r="AP29" s="202"/>
      <c r="AQ29" s="203" t="s">
        <v>45</v>
      </c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126" t="s">
        <v>45</v>
      </c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 t="s">
        <v>45</v>
      </c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204" t="s">
        <v>45</v>
      </c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</row>
    <row r="30" spans="1:107" ht="15" customHeight="1" hidden="1">
      <c r="A30" s="209"/>
      <c r="B30" s="210" t="s">
        <v>45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02" t="s">
        <v>45</v>
      </c>
      <c r="AL30" s="202"/>
      <c r="AM30" s="202"/>
      <c r="AN30" s="202"/>
      <c r="AO30" s="202"/>
      <c r="AP30" s="202"/>
      <c r="AQ30" s="203" t="s">
        <v>45</v>
      </c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126" t="s">
        <v>45</v>
      </c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 t="s">
        <v>45</v>
      </c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204" t="s">
        <v>45</v>
      </c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</row>
    <row r="31" spans="1:107" ht="15" customHeight="1" hidden="1">
      <c r="A31" s="209"/>
      <c r="B31" s="210" t="s">
        <v>45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02" t="s">
        <v>45</v>
      </c>
      <c r="AL31" s="202"/>
      <c r="AM31" s="202"/>
      <c r="AN31" s="202"/>
      <c r="AO31" s="202"/>
      <c r="AP31" s="202"/>
      <c r="AQ31" s="203" t="s">
        <v>45</v>
      </c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126" t="s">
        <v>45</v>
      </c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 t="s">
        <v>45</v>
      </c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204" t="s">
        <v>45</v>
      </c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</row>
    <row r="32" spans="1:107" ht="15" customHeight="1" hidden="1">
      <c r="A32" s="209"/>
      <c r="B32" s="210" t="s">
        <v>45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02" t="s">
        <v>45</v>
      </c>
      <c r="AL32" s="202"/>
      <c r="AM32" s="202"/>
      <c r="AN32" s="202"/>
      <c r="AO32" s="202"/>
      <c r="AP32" s="202"/>
      <c r="AQ32" s="203" t="s">
        <v>45</v>
      </c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126" t="s">
        <v>45</v>
      </c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 t="s">
        <v>45</v>
      </c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204" t="s">
        <v>45</v>
      </c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</row>
    <row r="33" spans="1:107" ht="15" customHeight="1">
      <c r="A33" s="209"/>
      <c r="B33" s="210" t="s">
        <v>45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02" t="s">
        <v>45</v>
      </c>
      <c r="AL33" s="202"/>
      <c r="AM33" s="202"/>
      <c r="AN33" s="202"/>
      <c r="AO33" s="202"/>
      <c r="AP33" s="202"/>
      <c r="AQ33" s="203" t="s">
        <v>45</v>
      </c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126" t="s">
        <v>45</v>
      </c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 t="s">
        <v>45</v>
      </c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204" t="s">
        <v>45</v>
      </c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</row>
    <row r="34" spans="1:107" ht="15" customHeight="1">
      <c r="A34" s="209"/>
      <c r="B34" s="210" t="s">
        <v>45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02" t="s">
        <v>45</v>
      </c>
      <c r="AL34" s="202"/>
      <c r="AM34" s="202"/>
      <c r="AN34" s="202"/>
      <c r="AO34" s="202"/>
      <c r="AP34" s="202"/>
      <c r="AQ34" s="203" t="s">
        <v>45</v>
      </c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126" t="s">
        <v>45</v>
      </c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 t="s">
        <v>45</v>
      </c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204" t="s">
        <v>45</v>
      </c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</row>
    <row r="35" spans="1:107" ht="15" customHeight="1">
      <c r="A35" s="209"/>
      <c r="B35" s="210" t="s">
        <v>45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02" t="s">
        <v>45</v>
      </c>
      <c r="AL35" s="202"/>
      <c r="AM35" s="202"/>
      <c r="AN35" s="202"/>
      <c r="AO35" s="202"/>
      <c r="AP35" s="202"/>
      <c r="AQ35" s="203" t="s">
        <v>45</v>
      </c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126" t="s">
        <v>45</v>
      </c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 t="s">
        <v>45</v>
      </c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204" t="s">
        <v>45</v>
      </c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</row>
    <row r="36" spans="1:107" ht="15" customHeight="1">
      <c r="A36" s="209"/>
      <c r="B36" s="210" t="s">
        <v>45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02" t="s">
        <v>45</v>
      </c>
      <c r="AL36" s="202"/>
      <c r="AM36" s="202"/>
      <c r="AN36" s="202"/>
      <c r="AO36" s="202"/>
      <c r="AP36" s="202"/>
      <c r="AQ36" s="203" t="s">
        <v>45</v>
      </c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126" t="s">
        <v>45</v>
      </c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 t="s">
        <v>45</v>
      </c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204" t="s">
        <v>45</v>
      </c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</row>
    <row r="37" spans="2:107" ht="15" customHeight="1">
      <c r="B37" s="214" t="s">
        <v>319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06" t="s">
        <v>320</v>
      </c>
      <c r="AL37" s="206"/>
      <c r="AM37" s="206"/>
      <c r="AN37" s="206"/>
      <c r="AO37" s="206"/>
      <c r="AP37" s="206"/>
      <c r="AQ37" s="203" t="s">
        <v>321</v>
      </c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126">
        <f>BG38+BG39</f>
        <v>2106583.91</v>
      </c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>
        <f>BZ38+BZ39</f>
        <v>251779.49000000022</v>
      </c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207">
        <f>BG37-BZ37</f>
        <v>1854804.42</v>
      </c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</row>
    <row r="38" spans="2:107" ht="15" customHeight="1">
      <c r="B38" s="214" t="s">
        <v>322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06" t="s">
        <v>323</v>
      </c>
      <c r="AL38" s="206"/>
      <c r="AM38" s="206"/>
      <c r="AN38" s="206"/>
      <c r="AO38" s="206"/>
      <c r="AP38" s="206"/>
      <c r="AQ38" s="203" t="s">
        <v>324</v>
      </c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126">
        <f>-стр1!BB13</f>
        <v>-16200000</v>
      </c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215">
        <v>-11671743.89</v>
      </c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04" t="s">
        <v>33</v>
      </c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</row>
    <row r="39" spans="1:107" ht="15" customHeight="1">
      <c r="A39" s="209"/>
      <c r="B39" s="214" t="s">
        <v>325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6" t="s">
        <v>326</v>
      </c>
      <c r="AL39" s="216"/>
      <c r="AM39" s="216"/>
      <c r="AN39" s="216"/>
      <c r="AO39" s="216"/>
      <c r="AP39" s="216"/>
      <c r="AQ39" s="217" t="s">
        <v>327</v>
      </c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8">
        <f>стр2!AT6</f>
        <v>18306583.91</v>
      </c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9">
        <v>11923523.38</v>
      </c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20" t="s">
        <v>33</v>
      </c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</row>
    <row r="41" spans="1:99" ht="11.25" customHeight="1">
      <c r="A41" s="1" t="s">
        <v>328</v>
      </c>
      <c r="C41" s="1" t="s">
        <v>328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F41" s="134" t="s">
        <v>329</v>
      </c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</row>
    <row r="42" spans="1:99" ht="11.25" customHeight="1">
      <c r="A42" s="221"/>
      <c r="U42" s="222" t="s">
        <v>330</v>
      </c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3"/>
      <c r="BB42" s="223"/>
      <c r="BC42" s="223"/>
      <c r="BD42" s="223"/>
      <c r="BE42" s="223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</row>
    <row r="43" spans="1:99" ht="20.25" customHeight="1">
      <c r="A43" s="1" t="s">
        <v>331</v>
      </c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3"/>
      <c r="BB43" s="223"/>
      <c r="BC43" s="223"/>
      <c r="BD43" s="223"/>
      <c r="BE43" s="223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</row>
    <row r="44" spans="3:106" ht="11.25" customHeight="1">
      <c r="C44" s="1" t="s">
        <v>332</v>
      </c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M44" s="134" t="s">
        <v>333</v>
      </c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</row>
    <row r="45" spans="3:112" ht="9.75" customHeight="1">
      <c r="C45" s="1" t="s">
        <v>334</v>
      </c>
      <c r="T45" s="223"/>
      <c r="U45" s="223"/>
      <c r="V45" s="223"/>
      <c r="W45" s="223"/>
      <c r="X45" s="223"/>
      <c r="Y45" s="223"/>
      <c r="Z45" s="223"/>
      <c r="AA45" s="223"/>
      <c r="AB45" s="222" t="s">
        <v>330</v>
      </c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3"/>
      <c r="BI45" s="223"/>
      <c r="BJ45" s="223"/>
      <c r="BK45" s="223"/>
      <c r="BL45" s="223"/>
      <c r="BM45" s="222" t="s">
        <v>335</v>
      </c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3"/>
      <c r="DD45" s="223"/>
      <c r="DE45" s="223"/>
      <c r="DF45" s="223"/>
      <c r="DG45" s="223"/>
      <c r="DH45" s="223"/>
    </row>
    <row r="46" spans="1:112" ht="15" customHeight="1">
      <c r="A46" s="20" t="s">
        <v>336</v>
      </c>
      <c r="B46" s="20"/>
      <c r="T46" s="223"/>
      <c r="U46" s="223"/>
      <c r="V46" s="223"/>
      <c r="W46" s="223"/>
      <c r="X46" s="223"/>
      <c r="Y46" s="223"/>
      <c r="Z46" s="223"/>
      <c r="AA46" s="223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3"/>
      <c r="BI46" s="223"/>
      <c r="BJ46" s="223"/>
      <c r="BK46" s="223"/>
      <c r="BL46" s="223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3"/>
      <c r="DD46" s="223"/>
      <c r="DE46" s="223"/>
      <c r="DF46" s="223"/>
      <c r="DG46" s="223"/>
      <c r="DH46" s="223"/>
    </row>
    <row r="47" spans="3:112" ht="10.5" customHeight="1">
      <c r="C47" s="1" t="s">
        <v>331</v>
      </c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F47" s="134" t="s">
        <v>333</v>
      </c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</row>
    <row r="48" spans="1:112" ht="18" customHeight="1">
      <c r="A48" s="225"/>
      <c r="B48" s="226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2" t="s">
        <v>330</v>
      </c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3"/>
      <c r="BB48" s="223"/>
      <c r="BC48" s="223"/>
      <c r="BD48" s="223"/>
      <c r="BE48" s="223"/>
      <c r="BF48" s="222" t="s">
        <v>335</v>
      </c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</row>
    <row r="49" spans="1:49" ht="18" customHeight="1">
      <c r="A49" s="227"/>
      <c r="B49" s="5"/>
      <c r="AW49" s="228"/>
    </row>
    <row r="50" spans="1:112" s="221" customFormat="1" ht="18" customHeight="1">
      <c r="A50" s="229"/>
      <c r="B50" s="230"/>
      <c r="C50" s="20" t="s">
        <v>336</v>
      </c>
      <c r="D50" s="20"/>
      <c r="E50" s="231" t="s">
        <v>337</v>
      </c>
      <c r="F50" s="231"/>
      <c r="G50" s="231"/>
      <c r="H50" s="231"/>
      <c r="I50" s="5" t="s">
        <v>336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2019</v>
      </c>
      <c r="AJ50" s="5"/>
      <c r="AK50" s="5"/>
      <c r="AL50" s="5"/>
      <c r="AM50" s="232"/>
      <c r="AN50" s="232"/>
      <c r="AO50" s="1" t="s">
        <v>338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2019-10-01T13:25:24Z</cp:lastPrinted>
  <dcterms:modified xsi:type="dcterms:W3CDTF">2019-10-01T13:26:08Z</dcterms:modified>
  <cp:category/>
  <cp:version/>
  <cp:contentType/>
  <cp:contentStatus/>
  <cp:revision>155</cp:revision>
</cp:coreProperties>
</file>