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'стр1'!$A$2:$DC$104</definedName>
    <definedName name="_xlnm.Print_Area" localSheetId="1">'стр2'!$A$1:$CE$50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<sst xmlns="http://schemas.openxmlformats.org/spreadsheetml/2006/main" count="762" uniqueCount="339">
  <si>
    <t>ОТЧЕТ ОБ ИСПОЛНЕНИИ БЮДЖЕТА</t>
  </si>
  <si>
    <t>КОДЫ</t>
  </si>
  <si>
    <t>Форма по ОКУД</t>
  </si>
  <si>
    <t>0503117</t>
  </si>
  <si>
    <t xml:space="preserve">на 1 </t>
  </si>
  <si>
    <t>марта</t>
  </si>
  <si>
    <t>г.</t>
  </si>
  <si>
    <t>Дата</t>
  </si>
  <si>
    <t>01.03.2021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</si>
  <si>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</si>
  <si>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</si>
  <si>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</si>
  <si>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</si>
  <si>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</si>
  <si>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</si>
  <si>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</si>
  <si>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</si>
  <si>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</si>
  <si>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</si>
  <si>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</si>
  <si>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</si>
  <si>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</si>
  <si>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</si>
  <si>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</si>
  <si>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</si>
  <si>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</si>
  <si>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</si>
  <si>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</si>
  <si>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</si>
  <si>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</si>
  <si>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</si>
  <si>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</si>
  <si>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</si>
  <si>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</si>
  <si>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</si>
  <si>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</si>
  <si>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</si>
  <si>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</si>
  <si>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</si>
  <si>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</si>
  <si>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</si>
  <si>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</si>
  <si>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</si>
  <si>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</si>
  <si>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</si>
  <si>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</si>
  <si>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</si>
  <si>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</si>
  <si>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</si>
  <si>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</si>
  <si>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</si>
  <si>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</si>
  <si>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</si>
  <si>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</si>
  <si>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</si>
  <si>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</si>
  <si>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</si>
  <si>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</si>
  <si>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</si>
  <si>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</si>
  <si>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</si>
  <si>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</si>
  <si>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</si>
  <si>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</si>
  <si>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</si>
  <si>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</si>
  <si>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</si>
  <si>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</si>
  <si>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</si>
  <si>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</si>
  <si>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</si>
  <si>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</si>
  <si>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</si>
  <si>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</si>
  <si>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</si>
  <si>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</si>
  <si>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</si>
  <si>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</si>
  <si>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</si>
  <si>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</si>
  <si>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</si>
  <si>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</si>
  <si>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</si>
  <si>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</si>
  <si>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</si>
  <si>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</si>
  <si>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</si>
  <si>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</si>
  <si>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</si>
  <si>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</si>
  <si>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</si>
  <si>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</si>
  <si>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</si>
  <si>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</si>
  <si>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</si>
  <si>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</si>
  <si>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</si>
  <si>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</si>
  <si>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</si>
  <si>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</si>
  <si>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</si>
  <si>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</si>
  <si>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</si>
  <si>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</si>
  <si>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</si>
  <si>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</si>
  <si>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</si>
  <si>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</si>
  <si>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</si>
  <si>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</si>
  <si>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</si>
  <si>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</si>
  <si>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</si>
  <si>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</si>
  <si>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</si>
  <si>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</si>
  <si>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</si>
  <si>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</si>
  <si>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</si>
  <si>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</si>
  <si>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</si>
  <si>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</si>
  <si>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</si>
  <si>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</si>
  <si>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</si>
  <si>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</si>
  <si>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</si>
  <si>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</si>
  <si>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</si>
  <si>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</si>
  <si>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</si>
  <si>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</si>
  <si>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</si>
  <si>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</si>
  <si>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</si>
  <si>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</si>
  <si>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</si>
  <si>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</si>
  <si>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</si>
  <si>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</si>
  <si>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</si>
  <si>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</si>
  <si>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</si>
  <si>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</si>
  <si>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</si>
  <si>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</si>
  <si>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</si>
  <si>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</si>
  <si>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</si>
  <si>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</si>
  <si>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</si>
  <si>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</si>
  <si>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</si>
  <si>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</si>
  <si>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</si>
  <si>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</si>
  <si>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</si>
  <si>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</si>
  <si>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</si>
  <si>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</si>
  <si>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</si>
  <si>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</si>
  <si>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</si>
  <si>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</si>
  <si>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</si>
  <si>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</si>
  <si>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</si>
  <si>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</si>
  <si>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</si>
  <si>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</si>
  <si>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</si>
  <si>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</si>
  <si>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</si>
  <si>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</si>
  <si>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</si>
  <si>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</si>
  <si>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</si>
  <si>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</si>
  <si>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</si>
  <si>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</si>
  <si>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</si>
  <si>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</si>
  <si>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</si>
  <si>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</si>
  <si>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</si>
  <si>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</si>
  <si>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</si>
  <si>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</si>
  <si>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</si>
  <si>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</si>
  <si>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</si>
  <si>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</si>
  <si>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</si>
  <si>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</si>
  <si>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</si>
  <si>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</si>
  <si>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</si>
  <si>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</si>
  <si>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</si>
  <si>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</si>
  <si>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</si>
  <si>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</si>
  <si>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</si>
  <si>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</si>
  <si>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</si>
  <si>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</si>
  <si>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</si>
  <si>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</si>
  <si>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</si>
  <si>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</si>
  <si>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</si>
  <si>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</si>
  <si>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</si>
  <si>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</si>
  <si>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</si>
  <si>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</si>
  <si>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</si>
  <si>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</si>
  <si>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</si>
  <si>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</si>
  <si>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</si>
  <si>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</si>
  <si>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</si>
  <si>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</si>
  <si>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</si>
  <si>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</si>
  <si>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</si>
  <si>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</si>
  <si>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</si>
  <si>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</si>
  <si>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</si>
  <si>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</si>
  <si>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</si>
  <si>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</si>
  <si>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</si>
  <si>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</si>
  <si>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</si>
  <si>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</si>
  <si>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</si>
  <si>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</si>
  <si>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</si>
  <si>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</si>
  <si>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</si>
  <si>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</si>
  <si>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</si>
  <si>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</si>
  <si>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</si>
  <si>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</si>
  <si>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</si>
  <si>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</si>
  <si>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</si>
  <si>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</si>
  <si>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</si>
  <si>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</si>
  <si>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</si>
  <si>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</si>
  <si>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</si>
  <si>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</si>
  <si>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</si>
  <si>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</si>
  <si>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</si>
  <si>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</si>
  <si>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</si>
  <si>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</si>
  <si>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</si>
  <si>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</si>
  <si>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</si>
  <si>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</si>
  <si>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</si>
  <si>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</si>
  <si>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</si>
  <si>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</si>
  <si>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</si>
  <si>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</si>
  <si>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</si>
  <si>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</si>
  <si>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</si>
  <si>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</si>
  <si>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</si>
  <si>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</si>
  <si>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</si>
  <si>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</si>
  <si>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</si>
  <si>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</si>
  <si>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</si>
  <si>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</si>
  <si>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</si>
  <si>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</si>
  <si>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</si>
  <si>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</si>
  <si>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</si>
  <si>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</si>
  <si>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</si>
  <si>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</si>
  <si>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</si>
  <si>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</si>
  <si>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</si>
  <si>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</si>
  <si>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</si>
  <si>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</si>
  <si>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</si>
  <si>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</si>
  <si>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</si>
  <si>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</si>
  <si>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</si>
  <si>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</si>
  <si>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</si>
  <si>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</si>
  <si>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</si>
  <si>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</si>
  <si>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</si>
  <si>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</si>
  <si>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</si>
  <si>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</si>
  <si>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</si>
  <si>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</si>
  <si>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</si>
  <si>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</si>
  <si>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</si>
  <si>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</si>
  <si>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</si>
  <si>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</si>
  <si>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</si>
  <si>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</si>
  <si>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</si>
  <si>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</si>
  <si>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</si>
  <si>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</si>
  <si>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</si>
  <si>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</si>
  <si>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</si>
  <si>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</si>
  <si>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</si>
  <si>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</si>
  <si>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</si>
  <si>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</si>
  <si>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3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</si>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</sst>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 vertical="top" wrapText="1"/>
    </xf>
    <xf numFmtId="166" fontId="17" fillId="3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left" vertical="top" wrapText="1"/>
    </xf>
    <xf numFmtId="164" fontId="22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vertical="top" wrapText="1"/>
    </xf>
    <xf numFmtId="167" fontId="22" fillId="0" borderId="18" xfId="0" applyNumberFormat="1" applyFont="1" applyFill="1" applyBorder="1" applyAlignment="1">
      <alignment horizontal="left" vertical="top" wrapText="1"/>
    </xf>
    <xf numFmtId="167" fontId="22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6"/>
  <sheetViews>
    <sheetView tabSelected="1" view="pageBreakPreview" zoomScaleSheetLayoutView="100" workbookViewId="0" topLeftCell="A71">
      <selection activeCell="A95" sqref="A95"/>
    </sheetView>
  </sheetViews>
  <sheetFormatPr defaultColWidth="1.00390625" defaultRowHeight="12.75"/>
  <cols>
    <col min="1" max="1" width="1.4921875" style="1" customWidth="1"/>
    <col min="2" max="11" width="0.5" style="1" customWidth="1"/>
    <col min="12" max="12" width="1.625" style="1" customWidth="1"/>
    <col min="13" max="15" width="0.5" style="1" customWidth="1"/>
    <col min="16" max="16" width="3.50390625" style="1" customWidth="1"/>
    <col min="17" max="18" width="0.5" style="1" customWidth="1"/>
    <col min="19" max="19" width="1.492187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2" width="0.6171875" style="1" customWidth="1"/>
    <col min="33" max="33" width="0.5" style="1" customWidth="1"/>
    <col min="34" max="34" width="1.4921875" style="1" customWidth="1"/>
    <col min="35" max="36" width="0.5" style="1" customWidth="1"/>
    <col min="37" max="37" width="0.5" style="1" hidden="1" customWidth="1"/>
    <col min="38" max="39" width="0.5" style="1" customWidth="1"/>
    <col min="40" max="40" width="3.50390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4.875" style="1" customWidth="1"/>
    <col min="54" max="54" width="1.4921875" style="1" customWidth="1"/>
    <col min="55" max="55" width="2.50390625" style="1" customWidth="1"/>
    <col min="56" max="65" width="0.5" style="1" customWidth="1"/>
    <col min="66" max="66" width="0.5" style="1" hidden="1" customWidth="1"/>
    <col min="67" max="67" width="1.4921875" style="1" customWidth="1"/>
    <col min="68" max="69" width="0.5" style="1" customWidth="1"/>
    <col min="70" max="70" width="2.50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4921875" style="1" customWidth="1"/>
    <col min="80" max="80" width="0.6171875" style="1" hidden="1" customWidth="1"/>
    <col min="81" max="81" width="1.625" style="1" customWidth="1"/>
    <col min="82" max="82" width="1.4921875" style="1" customWidth="1"/>
    <col min="83" max="83" width="0.5" style="1" customWidth="1"/>
    <col min="84" max="84" width="1.625" style="1" customWidth="1"/>
    <col min="85" max="85" width="0.5" style="1" customWidth="1"/>
    <col min="86" max="86" width="4.50390625" style="1" customWidth="1"/>
    <col min="87" max="90" width="0.5" style="1" hidden="1" customWidth="1"/>
    <col min="91" max="91" width="0.6171875" style="1" hidden="1" customWidth="1"/>
    <col min="92" max="95" width="0.5" style="1" customWidth="1"/>
    <col min="96" max="96" width="0.74609375" style="1" hidden="1" customWidth="1"/>
    <col min="97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2021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BB15+BB91</f>
        <v>14513400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BX15+BX91</f>
        <v>2544297.1799999997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11969102.82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10732100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BX16+BX31+BX38+BX58+BX67+BX73+BX80+BX85</f>
        <v>1341925.1999999997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9390174.8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1392600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124545.2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1268054.8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1392600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124545.2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1268054.8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1392600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</f>
        <v>124489.98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1268110.02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124489.51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0">-BX19</f>
        <v>-124489.51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0.47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-0.47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 hidden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 t="s">
        <v>45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 t="s">
        <v>45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 hidden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8">-BX23</f>
        <v>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 hidden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 hidden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 hidden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</f>
        <v>55.22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-55.22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55.22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-55.22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 hidden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 hidden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3058400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637367.94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2421032.06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3058400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637367.94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2421032.06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3058400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</f>
        <v>637367.94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2421032.06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637145.6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5">-BX34</f>
        <v>-637145.6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222.34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-222.34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 t="s">
        <v>45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 t="s">
        <v>45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6076100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561434.66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8" ref="CN38:CN40">BB38-BX38</f>
        <v>5514665.34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543700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5397.29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8"/>
        <v>538302.71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v>543700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5397.29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8"/>
        <v>538302.71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5166.17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9" ref="CN41:CN42">-BX41</f>
        <v>-5166.17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231.12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9"/>
        <v>-231.12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5532400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556037.37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10" ref="CN45:CN47">BB45-BX45</f>
        <v>4976362.63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1680000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 aca="true" t="shared" si="11" ref="BX46:BX47">BX47</f>
        <v>515588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10"/>
        <v>1164412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v>1680000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 t="shared" si="11"/>
        <v>515588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10"/>
        <v>1164412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515588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>-BX48</f>
        <v>-515588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 t="s">
        <v>45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 t="s">
        <v>45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3852400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40449.37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12" ref="CN52:CN53">BB52-BX52</f>
        <v>3811950.63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v>3852400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40449.37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12"/>
        <v>3811950.63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v>39995.22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13" ref="CN54:CN55">-BX54</f>
        <v>-39995.22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454.15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13"/>
        <v>-454.15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4" ref="BB58:BB60">BB59</f>
        <v>30000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5" ref="BX58:BX60">BX59</f>
        <v>2200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6" ref="CN58:CN61">BB58-BX58</f>
        <v>27800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4"/>
        <v>30000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5"/>
        <v>2200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6"/>
        <v>27800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4"/>
        <v>30000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5"/>
        <v>2200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6"/>
        <v>27800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30000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2200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6"/>
        <v>27800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7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7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7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7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175000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16177.4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8" ref="CN67:CN68">BB67-BX67</f>
        <v>158822.6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175000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16177.4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158822.6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175000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16177.4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9" ref="CN71:CN72">BB71-BX71</f>
        <v>158822.6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175000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16177.4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9"/>
        <v>158822.6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 hidden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20" ref="BX73:BX75">BX74</f>
        <v>0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21" ref="CN73:CN75">CN74</f>
        <v>0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 hidden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22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20"/>
        <v>0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21"/>
        <v>0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 hidden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22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20"/>
        <v>0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21"/>
        <v>0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 hidden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0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0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23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4" ref="CN77:CN79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23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4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4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 hidden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 t="s">
        <v>45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 aca="true" t="shared" si="25" ref="BX80:BX81">BX81</f>
        <v>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aca="true" t="shared" si="26" ref="CN80:CN82">-BX80</f>
        <v>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 hidden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>
        <f t="shared" si="25"/>
        <v>0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>
        <f t="shared" si="26"/>
        <v>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48.75" customHeight="1" hidden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>
        <f t="shared" si="26"/>
        <v>0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25.5" customHeight="1" hidden="1">
      <c r="A83" s="73" t="s">
        <v>173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48" t="s">
        <v>32</v>
      </c>
      <c r="AG83" s="48"/>
      <c r="AH83" s="48"/>
      <c r="AI83" s="48"/>
      <c r="AJ83" s="48"/>
      <c r="AK83" s="49"/>
      <c r="AL83" s="86" t="s">
        <v>174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64">
        <f>BB84</f>
        <v>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5"/>
      <c r="BT83" s="65"/>
      <c r="BU83" s="65"/>
      <c r="BV83" s="65"/>
      <c r="BW83" s="65"/>
      <c r="BX83" s="50">
        <f>BX84</f>
        <v>0</v>
      </c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>
        <f aca="true" t="shared" si="27" ref="CN83:CN84">BB83</f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P83" s="96"/>
    </row>
    <row r="84" spans="1:120" ht="36.75" customHeight="1" hidden="1">
      <c r="A84" s="74" t="s">
        <v>175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36" t="s">
        <v>32</v>
      </c>
      <c r="AG84" s="36"/>
      <c r="AH84" s="36"/>
      <c r="AI84" s="36"/>
      <c r="AJ84" s="36"/>
      <c r="AK84" s="37"/>
      <c r="AL84" s="75" t="s">
        <v>176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>
        <f t="shared" si="27"/>
        <v>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P84" s="96"/>
    </row>
    <row r="85" spans="1:120" ht="15.75" customHeight="1">
      <c r="A85" s="80" t="s">
        <v>177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1" t="s">
        <v>32</v>
      </c>
      <c r="AG85" s="41"/>
      <c r="AH85" s="41"/>
      <c r="AI85" s="41"/>
      <c r="AJ85" s="41"/>
      <c r="AK85" s="42"/>
      <c r="AL85" s="81" t="s">
        <v>178</v>
      </c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4" t="s">
        <v>45</v>
      </c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43">
        <f aca="true" t="shared" si="28" ref="BX85:BX87">BX86</f>
        <v>200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>
        <f aca="true" t="shared" si="29" ref="CN85:CN88">-BX85</f>
        <v>-200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6"/>
    </row>
    <row r="86" spans="1:120" ht="15" customHeight="1">
      <c r="A86" s="73" t="s">
        <v>179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63" t="s">
        <v>180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0">
        <f t="shared" si="28"/>
        <v>200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>
        <f t="shared" si="29"/>
        <v>-200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16.5" customHeight="1">
      <c r="A87" s="74" t="s">
        <v>181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182</v>
      </c>
      <c r="AG87" s="36"/>
      <c r="AH87" s="36"/>
      <c r="AI87" s="36"/>
      <c r="AJ87" s="36"/>
      <c r="AK87" s="37"/>
      <c r="AL87" s="69" t="s">
        <v>183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70" t="s">
        <v>45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38">
        <f t="shared" si="28"/>
        <v>200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f t="shared" si="29"/>
        <v>-200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" customHeight="1">
      <c r="A88" s="74" t="s">
        <v>181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32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>
        <v>200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>
        <f t="shared" si="29"/>
        <v>-200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3" t="s">
        <v>185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86" t="s">
        <v>186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>BX90</f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30" ref="CN89:CN90">BB89</f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24" customHeight="1" hidden="1">
      <c r="A90" s="74" t="s">
        <v>187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188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>
        <v>0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 t="s">
        <v>45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30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07" ht="24.75" customHeight="1">
      <c r="A91" s="124" t="s">
        <v>189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41" t="s">
        <v>32</v>
      </c>
      <c r="AG91" s="41"/>
      <c r="AH91" s="41"/>
      <c r="AI91" s="41"/>
      <c r="AJ91" s="41"/>
      <c r="AK91" s="41"/>
      <c r="AL91" s="42" t="s">
        <v>190</v>
      </c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3">
        <f>BB92</f>
        <v>3781300</v>
      </c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>
        <f>BX92</f>
        <v>1202371.98</v>
      </c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125">
        <f aca="true" t="shared" si="31" ref="CN91:CN96">BB91-BX91</f>
        <v>2578928.02</v>
      </c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</row>
    <row r="92" spans="1:107" ht="24.75" customHeight="1">
      <c r="A92" s="126" t="s">
        <v>191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48" t="s">
        <v>32</v>
      </c>
      <c r="AG92" s="48"/>
      <c r="AH92" s="48"/>
      <c r="AI92" s="48"/>
      <c r="AJ92" s="48"/>
      <c r="AK92" s="48"/>
      <c r="AL92" s="49" t="s">
        <v>192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>
        <f>BB93+BB96+BB101</f>
        <v>3781300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>
        <f>BX93+BX96</f>
        <v>1202371.98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>
        <f t="shared" si="31"/>
        <v>2578928.02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</row>
    <row r="93" spans="1:107" ht="24.75" customHeight="1">
      <c r="A93" s="126" t="s">
        <v>193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48" t="s">
        <v>32</v>
      </c>
      <c r="AG93" s="48"/>
      <c r="AH93" s="48"/>
      <c r="AI93" s="48"/>
      <c r="AJ93" s="48"/>
      <c r="AK93" s="48"/>
      <c r="AL93" s="49" t="s">
        <v>194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 aca="true" t="shared" si="32" ref="BB93:BB94">BB94</f>
        <v>3540900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 aca="true" t="shared" si="33" ref="BX93:BX94">BX94</f>
        <v>1180400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>
        <f t="shared" si="31"/>
        <v>2360500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13.5" customHeight="1">
      <c r="A94" s="54" t="s">
        <v>195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36" t="s">
        <v>32</v>
      </c>
      <c r="AG94" s="36"/>
      <c r="AH94" s="36"/>
      <c r="AI94" s="36"/>
      <c r="AJ94" s="36"/>
      <c r="AK94" s="55"/>
      <c r="AL94" s="75" t="s">
        <v>196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38">
        <f t="shared" si="32"/>
        <v>3540900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f t="shared" si="33"/>
        <v>1180400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>
        <f t="shared" si="31"/>
        <v>2360500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34.5" customHeight="1">
      <c r="A95" s="68" t="s">
        <v>197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36" t="s">
        <v>32</v>
      </c>
      <c r="AG95" s="36"/>
      <c r="AH95" s="36"/>
      <c r="AI95" s="36"/>
      <c r="AJ95" s="36"/>
      <c r="AK95" s="55"/>
      <c r="AL95" s="37" t="s">
        <v>198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v>3540900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1180400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>
        <f t="shared" si="31"/>
        <v>2360500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3.25" customHeight="1">
      <c r="A96" s="126" t="s">
        <v>199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48" t="s">
        <v>32</v>
      </c>
      <c r="AG96" s="48"/>
      <c r="AH96" s="48"/>
      <c r="AI96" s="48"/>
      <c r="AJ96" s="48"/>
      <c r="AK96" s="49"/>
      <c r="AL96" s="49" t="s">
        <v>200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BB97+BB99</f>
        <v>240400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BX97+BX99</f>
        <v>21971.98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>
        <f t="shared" si="31"/>
        <v>218428.02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3.25" customHeight="1">
      <c r="A97" s="68" t="s">
        <v>201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36" t="s">
        <v>32</v>
      </c>
      <c r="AG97" s="36"/>
      <c r="AH97" s="36"/>
      <c r="AI97" s="36"/>
      <c r="AJ97" s="36"/>
      <c r="AK97" s="37"/>
      <c r="AL97" s="75" t="s">
        <v>202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v>200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>BX98</f>
        <v>200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 t="s">
        <v>45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27" customHeight="1">
      <c r="A98" s="68" t="s">
        <v>203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204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200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s="127" customFormat="1" ht="35.25" customHeight="1">
      <c r="A99" s="59" t="s">
        <v>205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 t="s">
        <v>32</v>
      </c>
      <c r="AG99" s="60"/>
      <c r="AH99" s="60"/>
      <c r="AI99" s="60"/>
      <c r="AJ99" s="60"/>
      <c r="AK99" s="55"/>
      <c r="AL99" s="55" t="s">
        <v>206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61">
        <f>BB100</f>
        <v>240200</v>
      </c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>
        <f>BX100</f>
        <v>21771.98</v>
      </c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>
        <f aca="true" t="shared" si="34" ref="CN99:CN100">BB99-BX99</f>
        <v>218428.02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</row>
    <row r="100" spans="1:107" ht="35.25" customHeight="1">
      <c r="A100" s="54" t="s">
        <v>207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36"/>
      <c r="AL100" s="37" t="s">
        <v>208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240200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21771.98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4"/>
        <v>218428.02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s="96" customFormat="1" ht="15.75" customHeight="1" hidden="1">
      <c r="A101" s="126" t="s">
        <v>209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77" t="s">
        <v>32</v>
      </c>
      <c r="AG101" s="77"/>
      <c r="AH101" s="77"/>
      <c r="AI101" s="77"/>
      <c r="AJ101" s="77"/>
      <c r="AK101" s="78"/>
      <c r="AL101" s="49" t="s">
        <v>210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 aca="true" t="shared" si="35" ref="BB101:BB102">BB102</f>
        <v>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 aca="true" t="shared" si="36" ref="BX101:BX102">BX102</f>
        <v>139000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s="34" customFormat="1" ht="15.75" customHeight="1" hidden="1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36" t="s">
        <v>32</v>
      </c>
      <c r="AG102" s="36"/>
      <c r="AH102" s="36"/>
      <c r="AI102" s="36"/>
      <c r="AJ102" s="36"/>
      <c r="AK102" s="37"/>
      <c r="AL102" s="75" t="s">
        <v>212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129">
        <f t="shared" si="35"/>
        <v>0</v>
      </c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38">
        <f t="shared" si="36"/>
        <v>139000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34" customFormat="1" ht="26.25" customHeight="1" hidden="1">
      <c r="A103" s="128" t="s">
        <v>213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36" t="s">
        <v>32</v>
      </c>
      <c r="AG103" s="36"/>
      <c r="AH103" s="36"/>
      <c r="AI103" s="36"/>
      <c r="AJ103" s="36"/>
      <c r="AK103" s="37"/>
      <c r="AL103" s="75" t="s">
        <v>214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29">
        <v>0</v>
      </c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38">
        <v>139000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14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4"/>
      <c r="BT104" s="134"/>
      <c r="BU104" s="134"/>
      <c r="BV104" s="134"/>
      <c r="BW104" s="134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s="34" customFormat="1" ht="14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s="34" customFormat="1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ht="24" customHeight="1"/>
  </sheetData>
  <sheetProtection selectLockedCells="1" selectUnlockedCells="1"/>
  <mergeCells count="57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W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K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R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BB104:BR104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0"/>
  <sheetViews>
    <sheetView view="pageBreakPreview" zoomScaleSheetLayoutView="100" workbookViewId="0" topLeftCell="A45">
      <selection activeCell="BV46" sqref="BV46"/>
    </sheetView>
  </sheetViews>
  <sheetFormatPr defaultColWidth="1.00390625" defaultRowHeight="12.75"/>
  <cols>
    <col min="1" max="1" width="2.50390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50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50390625" style="1" customWidth="1"/>
    <col min="30" max="30" width="34.50390625" style="1" customWidth="1"/>
    <col min="31" max="31" width="1.875" style="1" customWidth="1"/>
    <col min="32" max="35" width="0.5" style="1" customWidth="1"/>
    <col min="36" max="36" width="1.625" style="1" customWidth="1"/>
    <col min="37" max="38" width="0.5" style="1" customWidth="1"/>
    <col min="39" max="39" width="2.50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2.875" style="1" customWidth="1"/>
    <col min="45" max="45" width="2.50390625" style="1" customWidth="1"/>
    <col min="46" max="46" width="0.746093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625" style="1" customWidth="1"/>
    <col min="66" max="67" width="0.5" style="1" customWidth="1"/>
    <col min="68" max="68" width="3.50390625" style="1" customWidth="1"/>
    <col min="69" max="72" width="0.5" style="1" customWidth="1"/>
    <col min="73" max="73" width="2.625" style="1" customWidth="1"/>
    <col min="74" max="74" width="0.74609375" style="1" customWidth="1"/>
    <col min="75" max="77" width="0.5" style="1" customWidth="1"/>
    <col min="78" max="78" width="2.50390625" style="1" customWidth="1"/>
    <col min="79" max="82" width="0.5" style="1" customWidth="1"/>
    <col min="83" max="83" width="6.87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215</v>
      </c>
      <c r="CC1" s="10"/>
      <c r="CD1" s="10"/>
      <c r="CE1" s="10"/>
    </row>
    <row r="2" spans="1:83" ht="14.25">
      <c r="A2" s="136" t="s">
        <v>216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</row>
    <row r="3" spans="41:55" ht="14.25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83" ht="36" customHeight="1">
      <c r="A4" s="138" t="s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 t="s">
        <v>26</v>
      </c>
      <c r="AF4" s="139"/>
      <c r="AG4" s="139"/>
      <c r="AH4" s="139"/>
      <c r="AI4" s="139"/>
      <c r="AJ4" s="139"/>
      <c r="AK4" s="140" t="s">
        <v>217</v>
      </c>
      <c r="AL4" s="140"/>
      <c r="AM4" s="140"/>
      <c r="AN4" s="140"/>
      <c r="AO4" s="140"/>
      <c r="AP4" s="140"/>
      <c r="AQ4" s="140"/>
      <c r="AR4" s="140"/>
      <c r="AS4" s="140"/>
      <c r="AT4" s="139" t="s">
        <v>28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 t="s">
        <v>29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1" t="s">
        <v>218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4.25">
      <c r="A5" s="142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>
        <v>2</v>
      </c>
      <c r="AF5" s="143"/>
      <c r="AG5" s="143"/>
      <c r="AH5" s="143"/>
      <c r="AI5" s="143"/>
      <c r="AJ5" s="143"/>
      <c r="AK5" s="143">
        <v>3</v>
      </c>
      <c r="AL5" s="143"/>
      <c r="AM5" s="143"/>
      <c r="AN5" s="143"/>
      <c r="AO5" s="143"/>
      <c r="AP5" s="143"/>
      <c r="AQ5" s="143"/>
      <c r="AR5" s="143"/>
      <c r="AS5" s="143"/>
      <c r="AT5" s="143">
        <v>4</v>
      </c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6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>
        <v>7</v>
      </c>
      <c r="BW5" s="143"/>
      <c r="BX5" s="143"/>
      <c r="BY5" s="143"/>
      <c r="BZ5" s="143"/>
      <c r="CA5" s="143"/>
      <c r="CB5" s="143"/>
      <c r="CC5" s="143"/>
      <c r="CD5" s="143"/>
      <c r="CE5" s="143"/>
    </row>
    <row r="6" spans="1:89" ht="12.75" customHeight="1">
      <c r="A6" s="144"/>
      <c r="B6" s="145" t="s">
        <v>219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 t="s">
        <v>220</v>
      </c>
      <c r="AF6" s="146"/>
      <c r="AG6" s="146"/>
      <c r="AH6" s="146"/>
      <c r="AI6" s="146"/>
      <c r="AJ6" s="146"/>
      <c r="AK6" s="147" t="s">
        <v>33</v>
      </c>
      <c r="AL6" s="147"/>
      <c r="AM6" s="147"/>
      <c r="AN6" s="147"/>
      <c r="AO6" s="147"/>
      <c r="AP6" s="147"/>
      <c r="AQ6" s="147"/>
      <c r="AR6" s="147"/>
      <c r="AS6" s="147"/>
      <c r="AT6" s="148">
        <f>AT9+AT10+AT11+AT12+AT13+AT14+AT15+AT16+AT17+AT18+AT19+AT20+AT21+AT22+AT25+AT26+AT28+AT29+AT30+AT31+AT32+AT33+AT34+AT35+AT36+AT37+AT38+AT39+AT40+AT41+AT45+AT46+AT47+AT48</f>
        <v>15261476.64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>
        <f>BK9+BK11+BK12+BK13+BK21+BK22+BK25+BK26+BK32+BK38+BK41+BK45+BK48</f>
        <v>1890751.4400000002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9">
        <f>AT6-BK6</f>
        <v>13370725.200000001</v>
      </c>
      <c r="BW6" s="149"/>
      <c r="BX6" s="149"/>
      <c r="BY6" s="149"/>
      <c r="BZ6" s="149"/>
      <c r="CA6" s="149"/>
      <c r="CB6" s="149"/>
      <c r="CC6" s="149"/>
      <c r="CD6" s="149"/>
      <c r="CE6" s="149"/>
      <c r="CF6" s="2"/>
      <c r="CG6" s="2"/>
      <c r="CH6" s="2"/>
      <c r="CI6" s="2"/>
      <c r="CJ6" s="2"/>
      <c r="CK6" s="2"/>
    </row>
    <row r="7" spans="1:89" ht="11.25" customHeight="1">
      <c r="A7" s="150"/>
      <c r="B7" s="151" t="s">
        <v>221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2"/>
      <c r="CG7" s="2"/>
      <c r="CH7" s="2"/>
      <c r="CI7" s="2"/>
      <c r="CJ7" s="2"/>
      <c r="CK7" s="2"/>
    </row>
    <row r="8" spans="1:89" ht="13.5" customHeight="1">
      <c r="A8" s="157"/>
      <c r="B8" s="158" t="s">
        <v>13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 t="s">
        <v>45</v>
      </c>
      <c r="AF8" s="159"/>
      <c r="AG8" s="159"/>
      <c r="AH8" s="159"/>
      <c r="AI8" s="159"/>
      <c r="AJ8" s="159"/>
      <c r="AK8" s="160" t="s">
        <v>45</v>
      </c>
      <c r="AL8" s="160"/>
      <c r="AM8" s="160"/>
      <c r="AN8" s="160"/>
      <c r="AO8" s="160"/>
      <c r="AP8" s="160"/>
      <c r="AQ8" s="160"/>
      <c r="AR8" s="160"/>
      <c r="AS8" s="160"/>
      <c r="AT8" s="161" t="s">
        <v>45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 t="s">
        <v>45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 t="s">
        <v>45</v>
      </c>
      <c r="BW8" s="161"/>
      <c r="BX8" s="161"/>
      <c r="BY8" s="161"/>
      <c r="BZ8" s="161"/>
      <c r="CA8" s="161"/>
      <c r="CB8" s="161"/>
      <c r="CC8" s="161"/>
      <c r="CD8" s="161"/>
      <c r="CE8" s="161"/>
      <c r="CF8" s="2"/>
      <c r="CG8" s="2"/>
      <c r="CH8" s="2"/>
      <c r="CI8" s="2"/>
      <c r="CJ8" s="2"/>
      <c r="CK8" s="2"/>
    </row>
    <row r="9" spans="1:89" ht="82.5" customHeight="1">
      <c r="A9" s="162" t="s">
        <v>222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52" t="s">
        <v>220</v>
      </c>
      <c r="AF9" s="152"/>
      <c r="AG9" s="152"/>
      <c r="AH9" s="152"/>
      <c r="AI9" s="152"/>
      <c r="AJ9" s="152"/>
      <c r="AK9" s="153" t="s">
        <v>223</v>
      </c>
      <c r="AL9" s="153"/>
      <c r="AM9" s="153"/>
      <c r="AN9" s="153"/>
      <c r="AO9" s="153"/>
      <c r="AP9" s="153"/>
      <c r="AQ9" s="153"/>
      <c r="AR9" s="153"/>
      <c r="AS9" s="153"/>
      <c r="AT9" s="163">
        <v>3012500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55">
        <v>329129.98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>
        <f>AT9-BK9</f>
        <v>2683370.02</v>
      </c>
      <c r="BW9" s="155"/>
      <c r="BX9" s="155"/>
      <c r="BY9" s="155"/>
      <c r="BZ9" s="155"/>
      <c r="CA9" s="155"/>
      <c r="CB9" s="155"/>
      <c r="CC9" s="155"/>
      <c r="CD9" s="155"/>
      <c r="CE9" s="155"/>
      <c r="CF9" s="2"/>
      <c r="CG9" s="2"/>
      <c r="CH9" s="2"/>
      <c r="CI9" s="2"/>
      <c r="CJ9" s="2"/>
      <c r="CK9" s="2"/>
    </row>
    <row r="10" spans="1:89" ht="83.25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52" t="s">
        <v>220</v>
      </c>
      <c r="AF10" s="152"/>
      <c r="AG10" s="152"/>
      <c r="AH10" s="152"/>
      <c r="AI10" s="152"/>
      <c r="AJ10" s="152"/>
      <c r="AK10" s="153" t="s">
        <v>225</v>
      </c>
      <c r="AL10" s="153"/>
      <c r="AM10" s="153"/>
      <c r="AN10" s="153"/>
      <c r="AO10" s="153"/>
      <c r="AP10" s="153"/>
      <c r="AQ10" s="153"/>
      <c r="AR10" s="153"/>
      <c r="AS10" s="153"/>
      <c r="AT10" s="155">
        <v>240000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63" t="s">
        <v>45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55">
        <f>AT10</f>
        <v>240000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2"/>
      <c r="CG10" s="2"/>
      <c r="CH10" s="2"/>
      <c r="CI10" s="2"/>
      <c r="CJ10" s="2"/>
      <c r="CK10" s="2"/>
    </row>
    <row r="11" spans="1:89" ht="91.5" customHeight="1">
      <c r="A11" s="162" t="s">
        <v>226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52" t="s">
        <v>220</v>
      </c>
      <c r="AF11" s="152"/>
      <c r="AG11" s="152"/>
      <c r="AH11" s="152"/>
      <c r="AI11" s="152"/>
      <c r="AJ11" s="152"/>
      <c r="AK11" s="153" t="s">
        <v>227</v>
      </c>
      <c r="AL11" s="153"/>
      <c r="AM11" s="153"/>
      <c r="AN11" s="153"/>
      <c r="AO11" s="153"/>
      <c r="AP11" s="153"/>
      <c r="AQ11" s="153"/>
      <c r="AR11" s="153"/>
      <c r="AS11" s="153"/>
      <c r="AT11" s="163">
        <v>980000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63973.83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55">
        <f aca="true" t="shared" si="0" ref="BV11:BV13">AT11-BK11</f>
        <v>916026.17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2"/>
      <c r="CG11" s="2"/>
      <c r="CH11" s="2"/>
      <c r="CI11" s="2"/>
      <c r="CJ11" s="2"/>
      <c r="CK11" s="2"/>
    </row>
    <row r="12" spans="1:89" ht="70.5" customHeight="1">
      <c r="A12" s="164" t="s">
        <v>228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52" t="s">
        <v>220</v>
      </c>
      <c r="AF12" s="152"/>
      <c r="AG12" s="152"/>
      <c r="AH12" s="152"/>
      <c r="AI12" s="152"/>
      <c r="AJ12" s="152"/>
      <c r="AK12" s="153" t="s">
        <v>229</v>
      </c>
      <c r="AL12" s="153"/>
      <c r="AM12" s="153"/>
      <c r="AN12" s="153"/>
      <c r="AO12" s="153"/>
      <c r="AP12" s="153"/>
      <c r="AQ12" s="153"/>
      <c r="AR12" s="153"/>
      <c r="AS12" s="153"/>
      <c r="AT12" s="163">
        <v>1223000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55">
        <v>187022.17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63">
        <f t="shared" si="0"/>
        <v>1035977.83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2"/>
      <c r="CG12" s="2"/>
      <c r="CH12" s="2"/>
      <c r="CI12" s="2"/>
      <c r="CJ12" s="2"/>
      <c r="CK12" s="2"/>
    </row>
    <row r="13" spans="1:89" ht="57.75" customHeight="1">
      <c r="A13" s="164" t="s">
        <v>230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52" t="s">
        <v>220</v>
      </c>
      <c r="AF13" s="152"/>
      <c r="AG13" s="152"/>
      <c r="AH13" s="152"/>
      <c r="AI13" s="152"/>
      <c r="AJ13" s="152"/>
      <c r="AK13" s="153" t="s">
        <v>231</v>
      </c>
      <c r="AL13" s="153"/>
      <c r="AM13" s="153"/>
      <c r="AN13" s="153"/>
      <c r="AO13" s="153"/>
      <c r="AP13" s="153"/>
      <c r="AQ13" s="153"/>
      <c r="AR13" s="153"/>
      <c r="AS13" s="153"/>
      <c r="AT13" s="163">
        <v>77000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55">
        <v>19854.3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63">
        <f t="shared" si="0"/>
        <v>57145.7</v>
      </c>
      <c r="BW13" s="163"/>
      <c r="BX13" s="163"/>
      <c r="BY13" s="163"/>
      <c r="BZ13" s="163"/>
      <c r="CA13" s="163"/>
      <c r="CB13" s="163"/>
      <c r="CC13" s="163"/>
      <c r="CD13" s="163"/>
      <c r="CE13" s="163"/>
      <c r="CF13" s="2"/>
      <c r="CG13" s="2"/>
      <c r="CH13" s="2"/>
      <c r="CI13" s="2"/>
      <c r="CJ13" s="2"/>
      <c r="CK13" s="2"/>
    </row>
    <row r="14" spans="1:89" ht="59.25" customHeight="1">
      <c r="A14" s="164" t="s">
        <v>232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59" t="s">
        <v>220</v>
      </c>
      <c r="AF14" s="159"/>
      <c r="AG14" s="159"/>
      <c r="AH14" s="159"/>
      <c r="AI14" s="159"/>
      <c r="AJ14" s="159"/>
      <c r="AK14" s="160" t="s">
        <v>233</v>
      </c>
      <c r="AL14" s="160"/>
      <c r="AM14" s="160"/>
      <c r="AN14" s="160"/>
      <c r="AO14" s="160"/>
      <c r="AP14" s="160"/>
      <c r="AQ14" s="160"/>
      <c r="AR14" s="160"/>
      <c r="AS14" s="160"/>
      <c r="AT14" s="161">
        <v>86500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 t="s">
        <v>45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>
        <f aca="true" t="shared" si="1" ref="BV14:BV20">AT14</f>
        <v>86500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2"/>
      <c r="CG14" s="2"/>
      <c r="CH14" s="2"/>
      <c r="CI14" s="2"/>
      <c r="CJ14" s="2"/>
      <c r="CK14" s="2"/>
    </row>
    <row r="15" spans="1:89" ht="60" customHeight="1">
      <c r="A15" s="164" t="s">
        <v>234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59" t="s">
        <v>220</v>
      </c>
      <c r="AF15" s="159"/>
      <c r="AG15" s="159"/>
      <c r="AH15" s="159"/>
      <c r="AI15" s="159"/>
      <c r="AJ15" s="159"/>
      <c r="AK15" s="160" t="s">
        <v>235</v>
      </c>
      <c r="AL15" s="160"/>
      <c r="AM15" s="160"/>
      <c r="AN15" s="160"/>
      <c r="AO15" s="160"/>
      <c r="AP15" s="160"/>
      <c r="AQ15" s="160"/>
      <c r="AR15" s="160"/>
      <c r="AS15" s="160"/>
      <c r="AT15" s="161">
        <v>7000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 t="s">
        <v>45</v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>
        <f t="shared" si="1"/>
        <v>7000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"/>
      <c r="CG15" s="2"/>
      <c r="CH15" s="2"/>
      <c r="CI15" s="2"/>
      <c r="CJ15" s="2"/>
      <c r="CK15" s="2"/>
    </row>
    <row r="16" spans="1:89" ht="59.25" customHeight="1">
      <c r="A16" s="165" t="s">
        <v>236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59" t="s">
        <v>220</v>
      </c>
      <c r="AF16" s="159"/>
      <c r="AG16" s="159"/>
      <c r="AH16" s="159"/>
      <c r="AI16" s="159"/>
      <c r="AJ16" s="159"/>
      <c r="AK16" s="160" t="s">
        <v>237</v>
      </c>
      <c r="AL16" s="160"/>
      <c r="AM16" s="160"/>
      <c r="AN16" s="160"/>
      <c r="AO16" s="160"/>
      <c r="AP16" s="160"/>
      <c r="AQ16" s="160"/>
      <c r="AR16" s="160"/>
      <c r="AS16" s="160"/>
      <c r="AT16" s="161">
        <v>500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6" t="s">
        <v>45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1">
        <f t="shared" si="1"/>
        <v>500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2"/>
      <c r="CG16" s="2"/>
      <c r="CH16" s="2"/>
      <c r="CI16" s="2"/>
      <c r="CJ16" s="2"/>
      <c r="CK16" s="2"/>
    </row>
    <row r="17" spans="1:89" ht="83.25" customHeight="1">
      <c r="A17" s="164" t="s">
        <v>238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59" t="s">
        <v>220</v>
      </c>
      <c r="AF17" s="159"/>
      <c r="AG17" s="159"/>
      <c r="AH17" s="159"/>
      <c r="AI17" s="159"/>
      <c r="AJ17" s="159"/>
      <c r="AK17" s="160" t="s">
        <v>239</v>
      </c>
      <c r="AL17" s="160"/>
      <c r="AM17" s="160"/>
      <c r="AN17" s="160"/>
      <c r="AO17" s="160"/>
      <c r="AP17" s="160"/>
      <c r="AQ17" s="160"/>
      <c r="AR17" s="160"/>
      <c r="AS17" s="160"/>
      <c r="AT17" s="155">
        <v>200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67" t="s">
        <v>45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1">
        <f t="shared" si="1"/>
        <v>200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"/>
      <c r="CG17" s="2"/>
      <c r="CH17" s="2"/>
      <c r="CI17" s="2"/>
      <c r="CJ17" s="2"/>
      <c r="CK17" s="2"/>
    </row>
    <row r="18" spans="1:89" ht="46.5" customHeight="1">
      <c r="A18" s="162" t="s">
        <v>240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52" t="s">
        <v>220</v>
      </c>
      <c r="AF18" s="152"/>
      <c r="AG18" s="152"/>
      <c r="AH18" s="152"/>
      <c r="AI18" s="152"/>
      <c r="AJ18" s="152"/>
      <c r="AK18" s="153" t="s">
        <v>241</v>
      </c>
      <c r="AL18" s="153"/>
      <c r="AM18" s="153"/>
      <c r="AN18" s="153"/>
      <c r="AO18" s="153"/>
      <c r="AP18" s="153"/>
      <c r="AQ18" s="153"/>
      <c r="AR18" s="153"/>
      <c r="AS18" s="153"/>
      <c r="AT18" s="155">
        <v>339600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 t="s">
        <v>45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61">
        <f t="shared" si="1"/>
        <v>339600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"/>
      <c r="CG18" s="2"/>
      <c r="CH18" s="2"/>
      <c r="CI18" s="2"/>
      <c r="CJ18" s="2"/>
      <c r="CK18" s="2"/>
    </row>
    <row r="19" spans="1:89" ht="59.25" customHeight="1">
      <c r="A19" s="162" t="s">
        <v>242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52" t="s">
        <v>220</v>
      </c>
      <c r="AF19" s="152"/>
      <c r="AG19" s="152"/>
      <c r="AH19" s="152"/>
      <c r="AI19" s="152"/>
      <c r="AJ19" s="152"/>
      <c r="AK19" s="153" t="s">
        <v>243</v>
      </c>
      <c r="AL19" s="153"/>
      <c r="AM19" s="153"/>
      <c r="AN19" s="153"/>
      <c r="AO19" s="153"/>
      <c r="AP19" s="153"/>
      <c r="AQ19" s="153"/>
      <c r="AR19" s="153"/>
      <c r="AS19" s="153"/>
      <c r="AT19" s="155">
        <v>34600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 t="s">
        <v>45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61">
        <f t="shared" si="1"/>
        <v>34600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2"/>
      <c r="CG19" s="2"/>
      <c r="CH19" s="2"/>
      <c r="CI19" s="2"/>
      <c r="CJ19" s="2"/>
      <c r="CK19" s="2"/>
    </row>
    <row r="20" spans="1:89" ht="90.75" customHeight="1">
      <c r="A20" s="168" t="s">
        <v>244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52" t="s">
        <v>220</v>
      </c>
      <c r="AF20" s="152"/>
      <c r="AG20" s="152"/>
      <c r="AH20" s="152"/>
      <c r="AI20" s="152"/>
      <c r="AJ20" s="152"/>
      <c r="AK20" s="153" t="s">
        <v>245</v>
      </c>
      <c r="AL20" s="153"/>
      <c r="AM20" s="153"/>
      <c r="AN20" s="153"/>
      <c r="AO20" s="153"/>
      <c r="AP20" s="153"/>
      <c r="AQ20" s="153"/>
      <c r="AR20" s="153"/>
      <c r="AS20" s="153"/>
      <c r="AT20" s="155">
        <v>10000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69" t="s">
        <v>45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1">
        <f t="shared" si="1"/>
        <v>10000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2"/>
      <c r="CG20" s="2"/>
      <c r="CH20" s="2"/>
      <c r="CI20" s="2"/>
      <c r="CJ20" s="2"/>
      <c r="CK20" s="2"/>
    </row>
    <row r="21" spans="1:89" ht="39" customHeight="1">
      <c r="A21" s="168" t="s">
        <v>246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52" t="s">
        <v>220</v>
      </c>
      <c r="AF21" s="152"/>
      <c r="AG21" s="152"/>
      <c r="AH21" s="152"/>
      <c r="AI21" s="152"/>
      <c r="AJ21" s="152"/>
      <c r="AK21" s="153" t="s">
        <v>247</v>
      </c>
      <c r="AL21" s="153"/>
      <c r="AM21" s="153"/>
      <c r="AN21" s="153"/>
      <c r="AO21" s="153"/>
      <c r="AP21" s="153"/>
      <c r="AQ21" s="153"/>
      <c r="AR21" s="153"/>
      <c r="AS21" s="153"/>
      <c r="AT21" s="155">
        <v>20000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63">
        <v>20000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70" t="s">
        <v>45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48" customHeight="1">
      <c r="A22" s="164" t="s">
        <v>248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52" t="s">
        <v>220</v>
      </c>
      <c r="AF22" s="152"/>
      <c r="AG22" s="152"/>
      <c r="AH22" s="152"/>
      <c r="AI22" s="152"/>
      <c r="AJ22" s="152"/>
      <c r="AK22" s="153" t="s">
        <v>249</v>
      </c>
      <c r="AL22" s="153"/>
      <c r="AM22" s="153"/>
      <c r="AN22" s="153"/>
      <c r="AO22" s="153"/>
      <c r="AP22" s="153"/>
      <c r="AQ22" s="153"/>
      <c r="AR22" s="153"/>
      <c r="AS22" s="153"/>
      <c r="AT22" s="171">
        <v>1300000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2">
        <v>292290.29</v>
      </c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0">
        <f aca="true" t="shared" si="2" ref="BV22:BV23">AT22-BK22</f>
        <v>1007709.71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38.25" customHeight="1" hidden="1">
      <c r="A23" s="165" t="s">
        <v>250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52" t="s">
        <v>220</v>
      </c>
      <c r="AF23" s="152"/>
      <c r="AG23" s="152"/>
      <c r="AH23" s="152"/>
      <c r="AI23" s="152"/>
      <c r="AJ23" s="152"/>
      <c r="AK23" s="153" t="s">
        <v>251</v>
      </c>
      <c r="AL23" s="153"/>
      <c r="AM23" s="153"/>
      <c r="AN23" s="153"/>
      <c r="AO23" s="153"/>
      <c r="AP23" s="153"/>
      <c r="AQ23" s="153"/>
      <c r="AR23" s="153"/>
      <c r="AS23" s="153"/>
      <c r="AT23" s="155">
        <v>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63">
        <v>0</v>
      </c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70">
        <f t="shared" si="2"/>
        <v>0</v>
      </c>
      <c r="BW23" s="170"/>
      <c r="BX23" s="170"/>
      <c r="BY23" s="170"/>
      <c r="BZ23" s="170"/>
      <c r="CA23" s="170"/>
      <c r="CB23" s="170"/>
      <c r="CC23" s="170"/>
      <c r="CD23" s="170"/>
      <c r="CE23" s="170"/>
      <c r="CF23" s="2"/>
      <c r="CG23" s="2"/>
      <c r="CH23" s="2"/>
      <c r="CI23" s="2"/>
      <c r="CJ23" s="2"/>
      <c r="CK23" s="2"/>
    </row>
    <row r="24" spans="1:89" ht="36" customHeight="1" hidden="1">
      <c r="A24" s="165" t="s">
        <v>252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52" t="s">
        <v>220</v>
      </c>
      <c r="AF24" s="152"/>
      <c r="AG24" s="152"/>
      <c r="AH24" s="152"/>
      <c r="AI24" s="152"/>
      <c r="AJ24" s="152"/>
      <c r="AK24" s="153" t="s">
        <v>253</v>
      </c>
      <c r="AL24" s="153"/>
      <c r="AM24" s="153"/>
      <c r="AN24" s="153"/>
      <c r="AO24" s="153"/>
      <c r="AP24" s="153"/>
      <c r="AQ24" s="153"/>
      <c r="AR24" s="153"/>
      <c r="AS24" s="153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63" t="s">
        <v>45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70">
        <f>AT24</f>
        <v>0</v>
      </c>
      <c r="BW24" s="170"/>
      <c r="BX24" s="170"/>
      <c r="BY24" s="170"/>
      <c r="BZ24" s="170"/>
      <c r="CA24" s="170"/>
      <c r="CB24" s="170"/>
      <c r="CC24" s="170"/>
      <c r="CD24" s="170"/>
      <c r="CE24" s="170"/>
      <c r="CF24" s="2"/>
      <c r="CG24" s="2"/>
      <c r="CH24" s="2"/>
      <c r="CI24" s="2"/>
      <c r="CJ24" s="2"/>
      <c r="CK24" s="2"/>
    </row>
    <row r="25" spans="1:89" ht="60.75" customHeight="1">
      <c r="A25" s="164" t="s">
        <v>254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59" t="s">
        <v>220</v>
      </c>
      <c r="AF25" s="159"/>
      <c r="AG25" s="159"/>
      <c r="AH25" s="159"/>
      <c r="AI25" s="159"/>
      <c r="AJ25" s="159"/>
      <c r="AK25" s="160" t="s">
        <v>255</v>
      </c>
      <c r="AL25" s="160"/>
      <c r="AM25" s="160"/>
      <c r="AN25" s="160"/>
      <c r="AO25" s="160"/>
      <c r="AP25" s="160"/>
      <c r="AQ25" s="160"/>
      <c r="AR25" s="160"/>
      <c r="AS25" s="160"/>
      <c r="AT25" s="155">
        <v>153600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70">
        <v>17908.8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61">
        <f aca="true" t="shared" si="3" ref="BV25:BV26">AT25-BK25</f>
        <v>135691.2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"/>
      <c r="CG25" s="2"/>
      <c r="CH25" s="2"/>
      <c r="CI25" s="2"/>
      <c r="CJ25" s="2"/>
      <c r="CK25" s="2"/>
    </row>
    <row r="26" spans="1:89" ht="70.5" customHeight="1">
      <c r="A26" s="164" t="s">
        <v>256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59" t="s">
        <v>220</v>
      </c>
      <c r="AF26" s="159"/>
      <c r="AG26" s="159"/>
      <c r="AH26" s="159"/>
      <c r="AI26" s="159"/>
      <c r="AJ26" s="159"/>
      <c r="AK26" s="160" t="s">
        <v>257</v>
      </c>
      <c r="AL26" s="160"/>
      <c r="AM26" s="160"/>
      <c r="AN26" s="160"/>
      <c r="AO26" s="160"/>
      <c r="AP26" s="160"/>
      <c r="AQ26" s="160"/>
      <c r="AR26" s="160"/>
      <c r="AS26" s="160"/>
      <c r="AT26" s="155">
        <v>86600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70">
        <v>3863.18</v>
      </c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61">
        <f t="shared" si="3"/>
        <v>82736.82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2"/>
      <c r="CG26" s="2"/>
      <c r="CH26" s="2"/>
      <c r="CI26" s="2"/>
      <c r="CJ26" s="2"/>
      <c r="CK26" s="2"/>
    </row>
    <row r="27" spans="1:89" ht="59.25" customHeight="1" hidden="1">
      <c r="A27" s="165" t="s">
        <v>258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59" t="s">
        <v>220</v>
      </c>
      <c r="AF27" s="159"/>
      <c r="AG27" s="159"/>
      <c r="AH27" s="159"/>
      <c r="AI27" s="159"/>
      <c r="AJ27" s="159"/>
      <c r="AK27" s="160" t="s">
        <v>259</v>
      </c>
      <c r="AL27" s="160"/>
      <c r="AM27" s="160"/>
      <c r="AN27" s="160"/>
      <c r="AO27" s="160"/>
      <c r="AP27" s="160"/>
      <c r="AQ27" s="160"/>
      <c r="AR27" s="160"/>
      <c r="AS27" s="160"/>
      <c r="AT27" s="173">
        <v>0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>
        <v>0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61" t="s">
        <v>45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"/>
      <c r="CG27" s="2"/>
      <c r="CH27" s="2"/>
      <c r="CI27" s="2"/>
      <c r="CJ27" s="2"/>
      <c r="CK27" s="2"/>
    </row>
    <row r="28" spans="1:89" ht="59.25" customHeight="1">
      <c r="A28" s="175" t="s">
        <v>260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59" t="s">
        <v>220</v>
      </c>
      <c r="AF28" s="159"/>
      <c r="AG28" s="159"/>
      <c r="AH28" s="159"/>
      <c r="AI28" s="159"/>
      <c r="AJ28" s="159"/>
      <c r="AK28" s="160" t="s">
        <v>261</v>
      </c>
      <c r="AL28" s="160"/>
      <c r="AM28" s="160"/>
      <c r="AN28" s="160"/>
      <c r="AO28" s="160"/>
      <c r="AP28" s="160"/>
      <c r="AQ28" s="160"/>
      <c r="AR28" s="160"/>
      <c r="AS28" s="160"/>
      <c r="AT28" s="163">
        <v>5000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1" t="s">
        <v>45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 aca="true" t="shared" si="4" ref="BV28:BV31">AT28</f>
        <v>5000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"/>
      <c r="CG28" s="2"/>
      <c r="CH28" s="2"/>
      <c r="CI28" s="2"/>
      <c r="CJ28" s="2"/>
      <c r="CK28" s="2"/>
    </row>
    <row r="29" spans="1:89" ht="48" customHeight="1">
      <c r="A29" s="176" t="s">
        <v>262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59" t="s">
        <v>220</v>
      </c>
      <c r="AF29" s="159"/>
      <c r="AG29" s="159"/>
      <c r="AH29" s="159"/>
      <c r="AI29" s="159"/>
      <c r="AJ29" s="159"/>
      <c r="AK29" s="160" t="s">
        <v>263</v>
      </c>
      <c r="AL29" s="160"/>
      <c r="AM29" s="160"/>
      <c r="AN29" s="160"/>
      <c r="AO29" s="160"/>
      <c r="AP29" s="160"/>
      <c r="AQ29" s="160"/>
      <c r="AR29" s="160"/>
      <c r="AS29" s="160"/>
      <c r="AT29" s="163">
        <v>5000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1" t="s">
        <v>45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4"/>
        <v>5000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"/>
      <c r="CG29" s="2"/>
      <c r="CH29" s="2"/>
      <c r="CI29" s="2"/>
      <c r="CJ29" s="2"/>
      <c r="CK29" s="2"/>
    </row>
    <row r="30" spans="1:89" ht="59.25" customHeight="1">
      <c r="A30" s="177" t="s">
        <v>264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 t="s">
        <v>220</v>
      </c>
      <c r="AF30" s="178"/>
      <c r="AG30" s="178"/>
      <c r="AH30" s="178"/>
      <c r="AI30" s="178"/>
      <c r="AJ30" s="178"/>
      <c r="AK30" s="179" t="s">
        <v>265</v>
      </c>
      <c r="AL30" s="179"/>
      <c r="AM30" s="179"/>
      <c r="AN30" s="179"/>
      <c r="AO30" s="179"/>
      <c r="AP30" s="179"/>
      <c r="AQ30" s="179"/>
      <c r="AR30" s="179"/>
      <c r="AS30" s="179"/>
      <c r="AT30" s="163">
        <v>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1" t="s">
        <v>45</v>
      </c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>
        <f t="shared" si="4"/>
        <v>5000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48" customHeight="1">
      <c r="A31" s="180" t="s">
        <v>266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59" t="s">
        <v>220</v>
      </c>
      <c r="AF31" s="159"/>
      <c r="AG31" s="159"/>
      <c r="AH31" s="159"/>
      <c r="AI31" s="159"/>
      <c r="AJ31" s="159"/>
      <c r="AK31" s="160" t="s">
        <v>267</v>
      </c>
      <c r="AL31" s="160"/>
      <c r="AM31" s="160"/>
      <c r="AN31" s="160"/>
      <c r="AO31" s="160"/>
      <c r="AP31" s="160"/>
      <c r="AQ31" s="160"/>
      <c r="AR31" s="160"/>
      <c r="AS31" s="160"/>
      <c r="AT31" s="155">
        <v>5000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66" t="s">
        <v>45</v>
      </c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1">
        <f t="shared" si="4"/>
        <v>5000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48" customHeight="1">
      <c r="A32" s="175" t="s">
        <v>268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9" t="s">
        <v>220</v>
      </c>
      <c r="AF32" s="159"/>
      <c r="AG32" s="159"/>
      <c r="AH32" s="159"/>
      <c r="AI32" s="159"/>
      <c r="AJ32" s="159"/>
      <c r="AK32" s="160" t="s">
        <v>269</v>
      </c>
      <c r="AL32" s="160"/>
      <c r="AM32" s="160"/>
      <c r="AN32" s="160"/>
      <c r="AO32" s="160"/>
      <c r="AP32" s="160"/>
      <c r="AQ32" s="160"/>
      <c r="AR32" s="160"/>
      <c r="AS32" s="160"/>
      <c r="AT32" s="163">
        <v>500000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70">
        <v>12369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61">
        <f>AT32-BK32</f>
        <v>487631</v>
      </c>
      <c r="BW32" s="161"/>
      <c r="BX32" s="161"/>
      <c r="BY32" s="161"/>
      <c r="BZ32" s="161"/>
      <c r="CA32" s="161"/>
      <c r="CB32" s="161"/>
      <c r="CC32" s="161"/>
      <c r="CD32" s="161"/>
      <c r="CE32" s="161"/>
      <c r="CF32" s="2"/>
      <c r="CG32" s="2"/>
      <c r="CH32" s="2"/>
      <c r="CI32" s="2"/>
      <c r="CJ32" s="2"/>
      <c r="CK32" s="2"/>
    </row>
    <row r="33" spans="1:89" ht="48" customHeight="1">
      <c r="A33" s="175" t="s">
        <v>270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9" t="s">
        <v>220</v>
      </c>
      <c r="AF33" s="159"/>
      <c r="AG33" s="159"/>
      <c r="AH33" s="159"/>
      <c r="AI33" s="159"/>
      <c r="AJ33" s="159"/>
      <c r="AK33" s="160" t="s">
        <v>271</v>
      </c>
      <c r="AL33" s="160"/>
      <c r="AM33" s="160"/>
      <c r="AN33" s="160"/>
      <c r="AO33" s="160"/>
      <c r="AP33" s="160"/>
      <c r="AQ33" s="160"/>
      <c r="AR33" s="160"/>
      <c r="AS33" s="160"/>
      <c r="AT33" s="155">
        <v>225000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70" t="s">
        <v>45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61">
        <f aca="true" t="shared" si="5" ref="BV33:BV37">AT33</f>
        <v>225000</v>
      </c>
      <c r="BW33" s="161"/>
      <c r="BX33" s="161"/>
      <c r="BY33" s="161"/>
      <c r="BZ33" s="161"/>
      <c r="CA33" s="161"/>
      <c r="CB33" s="161"/>
      <c r="CC33" s="161"/>
      <c r="CD33" s="161"/>
      <c r="CE33" s="161"/>
      <c r="CF33" s="2"/>
      <c r="CG33" s="2"/>
      <c r="CH33" s="2"/>
      <c r="CI33" s="2"/>
      <c r="CJ33" s="2"/>
      <c r="CK33" s="2"/>
    </row>
    <row r="34" spans="1:89" ht="48" customHeight="1">
      <c r="A34" s="175" t="s">
        <v>272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9" t="s">
        <v>220</v>
      </c>
      <c r="AF34" s="159"/>
      <c r="AG34" s="159"/>
      <c r="AH34" s="159"/>
      <c r="AI34" s="159"/>
      <c r="AJ34" s="159"/>
      <c r="AK34" s="160" t="s">
        <v>273</v>
      </c>
      <c r="AL34" s="160"/>
      <c r="AM34" s="160"/>
      <c r="AN34" s="160"/>
      <c r="AO34" s="160"/>
      <c r="AP34" s="160"/>
      <c r="AQ34" s="160"/>
      <c r="AR34" s="160"/>
      <c r="AS34" s="160"/>
      <c r="AT34" s="171">
        <f>263000+748076.64</f>
        <v>1011076.64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0" t="s">
        <v>45</v>
      </c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>
        <f t="shared" si="5"/>
        <v>1011076.64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48" customHeight="1">
      <c r="A35" s="181" t="s">
        <v>274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9" t="s">
        <v>220</v>
      </c>
      <c r="AF35" s="159"/>
      <c r="AG35" s="159"/>
      <c r="AH35" s="159"/>
      <c r="AI35" s="159"/>
      <c r="AJ35" s="159"/>
      <c r="AK35" s="160" t="s">
        <v>275</v>
      </c>
      <c r="AL35" s="160"/>
      <c r="AM35" s="160"/>
      <c r="AN35" s="160"/>
      <c r="AO35" s="160"/>
      <c r="AP35" s="160"/>
      <c r="AQ35" s="160"/>
      <c r="AR35" s="160"/>
      <c r="AS35" s="160"/>
      <c r="AT35" s="163">
        <v>35000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70" t="s">
        <v>45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5"/>
        <v>35000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70.5" customHeight="1">
      <c r="A36" s="182" t="s">
        <v>276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59" t="s">
        <v>220</v>
      </c>
      <c r="AF36" s="159"/>
      <c r="AG36" s="159"/>
      <c r="AH36" s="159"/>
      <c r="AI36" s="159"/>
      <c r="AJ36" s="159"/>
      <c r="AK36" s="160" t="s">
        <v>277</v>
      </c>
      <c r="AL36" s="160"/>
      <c r="AM36" s="160"/>
      <c r="AN36" s="160"/>
      <c r="AO36" s="160"/>
      <c r="AP36" s="160"/>
      <c r="AQ36" s="160"/>
      <c r="AR36" s="160"/>
      <c r="AS36" s="160"/>
      <c r="AT36" s="163">
        <v>100000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7" t="s">
        <v>45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70">
        <f t="shared" si="5"/>
        <v>100000</v>
      </c>
      <c r="BW36" s="170"/>
      <c r="BX36" s="170"/>
      <c r="BY36" s="170"/>
      <c r="BZ36" s="170"/>
      <c r="CA36" s="170"/>
      <c r="CB36" s="170"/>
      <c r="CC36" s="170"/>
      <c r="CD36" s="170"/>
      <c r="CE36" s="170"/>
      <c r="CF36" s="2"/>
      <c r="CG36" s="2"/>
      <c r="CH36" s="2"/>
      <c r="CI36" s="2"/>
      <c r="CJ36" s="2"/>
      <c r="CK36" s="2"/>
    </row>
    <row r="37" spans="1:89" ht="48" customHeight="1">
      <c r="A37" s="181" t="s">
        <v>278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59" t="s">
        <v>220</v>
      </c>
      <c r="AF37" s="159"/>
      <c r="AG37" s="159"/>
      <c r="AH37" s="159"/>
      <c r="AI37" s="159"/>
      <c r="AJ37" s="159"/>
      <c r="AK37" s="160" t="s">
        <v>279</v>
      </c>
      <c r="AL37" s="160"/>
      <c r="AM37" s="160"/>
      <c r="AN37" s="160"/>
      <c r="AO37" s="160"/>
      <c r="AP37" s="160"/>
      <c r="AQ37" s="160"/>
      <c r="AR37" s="160"/>
      <c r="AS37" s="160"/>
      <c r="AT37" s="163">
        <v>100000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70" t="s">
        <v>45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>
        <f t="shared" si="5"/>
        <v>100000</v>
      </c>
      <c r="BW37" s="170"/>
      <c r="BX37" s="170"/>
      <c r="BY37" s="170"/>
      <c r="BZ37" s="170"/>
      <c r="CA37" s="170"/>
      <c r="CB37" s="170"/>
      <c r="CC37" s="170"/>
      <c r="CD37" s="170"/>
      <c r="CE37" s="170"/>
      <c r="CF37" s="2"/>
      <c r="CG37" s="2"/>
      <c r="CH37" s="2"/>
      <c r="CI37" s="2"/>
      <c r="CJ37" s="2"/>
      <c r="CK37" s="2"/>
    </row>
    <row r="38" spans="1:89" ht="48" customHeight="1">
      <c r="A38" s="181" t="s">
        <v>280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59" t="s">
        <v>220</v>
      </c>
      <c r="AF38" s="159"/>
      <c r="AG38" s="159"/>
      <c r="AH38" s="159"/>
      <c r="AI38" s="159"/>
      <c r="AJ38" s="159"/>
      <c r="AK38" s="160" t="s">
        <v>281</v>
      </c>
      <c r="AL38" s="160"/>
      <c r="AM38" s="160"/>
      <c r="AN38" s="160"/>
      <c r="AO38" s="160"/>
      <c r="AP38" s="160"/>
      <c r="AQ38" s="160"/>
      <c r="AR38" s="160"/>
      <c r="AS38" s="160"/>
      <c r="AT38" s="163">
        <v>1057100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70">
        <v>205622.02</v>
      </c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>
        <f>AT38-BK38</f>
        <v>851477.98</v>
      </c>
      <c r="BW38" s="170"/>
      <c r="BX38" s="170"/>
      <c r="BY38" s="170"/>
      <c r="BZ38" s="170"/>
      <c r="CA38" s="170"/>
      <c r="CB38" s="170"/>
      <c r="CC38" s="170"/>
      <c r="CD38" s="170"/>
      <c r="CE38" s="170"/>
      <c r="CF38" s="2"/>
      <c r="CG38" s="2"/>
      <c r="CH38" s="2"/>
      <c r="CI38" s="2"/>
      <c r="CJ38" s="2"/>
      <c r="CK38" s="2"/>
    </row>
    <row r="39" spans="1:89" ht="59.25" customHeight="1">
      <c r="A39" s="175" t="s">
        <v>282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9" t="s">
        <v>220</v>
      </c>
      <c r="AF39" s="159"/>
      <c r="AG39" s="159"/>
      <c r="AH39" s="159"/>
      <c r="AI39" s="159"/>
      <c r="AJ39" s="159"/>
      <c r="AK39" s="160" t="s">
        <v>283</v>
      </c>
      <c r="AL39" s="160"/>
      <c r="AM39" s="160"/>
      <c r="AN39" s="160"/>
      <c r="AO39" s="160"/>
      <c r="AP39" s="160"/>
      <c r="AQ39" s="160"/>
      <c r="AR39" s="160"/>
      <c r="AS39" s="160"/>
      <c r="AT39" s="163">
        <v>50000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1" t="s">
        <v>45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>
        <f aca="true" t="shared" si="6" ref="BV39:BV40">AT39</f>
        <v>50000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2"/>
      <c r="CG39" s="2"/>
      <c r="CH39" s="2"/>
      <c r="CI39" s="2"/>
      <c r="CJ39" s="2"/>
      <c r="CK39" s="2"/>
    </row>
    <row r="40" spans="1:89" ht="59.25" customHeight="1">
      <c r="A40" s="176" t="s">
        <v>284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59" t="s">
        <v>220</v>
      </c>
      <c r="AF40" s="159"/>
      <c r="AG40" s="159"/>
      <c r="AH40" s="159"/>
      <c r="AI40" s="159"/>
      <c r="AJ40" s="159"/>
      <c r="AK40" s="160" t="s">
        <v>285</v>
      </c>
      <c r="AL40" s="160"/>
      <c r="AM40" s="160"/>
      <c r="AN40" s="160"/>
      <c r="AO40" s="160"/>
      <c r="AP40" s="160"/>
      <c r="AQ40" s="160"/>
      <c r="AR40" s="160"/>
      <c r="AS40" s="160"/>
      <c r="AT40" s="163">
        <v>30000</v>
      </c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70" t="s">
        <v>45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61">
        <f t="shared" si="6"/>
        <v>30000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"/>
      <c r="CG40" s="2"/>
      <c r="CH40" s="2"/>
      <c r="CI40" s="2"/>
      <c r="CJ40" s="2"/>
      <c r="CK40" s="2"/>
    </row>
    <row r="41" spans="1:89" ht="70.5" customHeight="1">
      <c r="A41" s="175" t="s">
        <v>286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9" t="s">
        <v>220</v>
      </c>
      <c r="AF41" s="159"/>
      <c r="AG41" s="159"/>
      <c r="AH41" s="159"/>
      <c r="AI41" s="159"/>
      <c r="AJ41" s="159"/>
      <c r="AK41" s="160" t="s">
        <v>287</v>
      </c>
      <c r="AL41" s="160"/>
      <c r="AM41" s="160"/>
      <c r="AN41" s="160"/>
      <c r="AO41" s="160"/>
      <c r="AP41" s="160"/>
      <c r="AQ41" s="160"/>
      <c r="AR41" s="160"/>
      <c r="AS41" s="160"/>
      <c r="AT41" s="163">
        <v>4300000</v>
      </c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1">
        <v>718488.55</v>
      </c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>
        <f>AT41-BK41</f>
        <v>3581511.45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2"/>
      <c r="CG41" s="2"/>
      <c r="CH41" s="2"/>
      <c r="CI41" s="2"/>
      <c r="CJ41" s="2"/>
      <c r="CK41" s="2"/>
    </row>
    <row r="42" spans="1:89" ht="126" customHeight="1" hidden="1">
      <c r="A42" s="164" t="s">
        <v>288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59" t="s">
        <v>220</v>
      </c>
      <c r="AF42" s="159"/>
      <c r="AG42" s="159"/>
      <c r="AH42" s="159"/>
      <c r="AI42" s="159"/>
      <c r="AJ42" s="159"/>
      <c r="AK42" s="160" t="s">
        <v>289</v>
      </c>
      <c r="AL42" s="160"/>
      <c r="AM42" s="160"/>
      <c r="AN42" s="160"/>
      <c r="AO42" s="160"/>
      <c r="AP42" s="160"/>
      <c r="AQ42" s="160"/>
      <c r="AR42" s="160"/>
      <c r="AS42" s="160"/>
      <c r="AT42" s="155">
        <v>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61">
        <v>74000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 t="s">
        <v>45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"/>
      <c r="CG42" s="2"/>
      <c r="CH42" s="2"/>
      <c r="CI42" s="2"/>
      <c r="CJ42" s="2"/>
      <c r="CK42" s="2"/>
    </row>
    <row r="43" spans="1:89" ht="83.25" customHeight="1" hidden="1">
      <c r="A43" s="164" t="s">
        <v>290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59" t="s">
        <v>220</v>
      </c>
      <c r="AF43" s="159"/>
      <c r="AG43" s="159"/>
      <c r="AH43" s="159"/>
      <c r="AI43" s="159"/>
      <c r="AJ43" s="159"/>
      <c r="AK43" s="160" t="s">
        <v>291</v>
      </c>
      <c r="AL43" s="160"/>
      <c r="AM43" s="160"/>
      <c r="AN43" s="160"/>
      <c r="AO43" s="160"/>
      <c r="AP43" s="160"/>
      <c r="AQ43" s="160"/>
      <c r="AR43" s="160"/>
      <c r="AS43" s="160"/>
      <c r="AT43" s="161">
        <v>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70">
        <v>15100</v>
      </c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61" t="s">
        <v>45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2"/>
      <c r="CG43" s="2"/>
      <c r="CH43" s="2"/>
      <c r="CI43" s="2"/>
      <c r="CJ43" s="2"/>
      <c r="CK43" s="2"/>
    </row>
    <row r="44" spans="1:89" ht="59.25" customHeight="1" hidden="1">
      <c r="A44" s="164" t="s">
        <v>292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59" t="s">
        <v>220</v>
      </c>
      <c r="AF44" s="159"/>
      <c r="AG44" s="159"/>
      <c r="AH44" s="159"/>
      <c r="AI44" s="159"/>
      <c r="AJ44" s="159"/>
      <c r="AK44" s="160" t="s">
        <v>293</v>
      </c>
      <c r="AL44" s="160"/>
      <c r="AM44" s="160"/>
      <c r="AN44" s="160"/>
      <c r="AO44" s="160"/>
      <c r="AP44" s="160"/>
      <c r="AQ44" s="160"/>
      <c r="AR44" s="160"/>
      <c r="AS44" s="160"/>
      <c r="AT44" s="167">
        <v>0</v>
      </c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>
        <v>0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1" t="s">
        <v>45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"/>
      <c r="CG44" s="2"/>
      <c r="CH44" s="2"/>
      <c r="CI44" s="2"/>
      <c r="CJ44" s="2"/>
      <c r="CK44" s="2"/>
    </row>
    <row r="45" spans="1:89" ht="81.75" customHeight="1">
      <c r="A45" s="176" t="s">
        <v>294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59" t="s">
        <v>220</v>
      </c>
      <c r="AF45" s="159"/>
      <c r="AG45" s="159"/>
      <c r="AH45" s="159"/>
      <c r="AI45" s="159"/>
      <c r="AJ45" s="159"/>
      <c r="AK45" s="160" t="s">
        <v>295</v>
      </c>
      <c r="AL45" s="160"/>
      <c r="AM45" s="160"/>
      <c r="AN45" s="160"/>
      <c r="AO45" s="160"/>
      <c r="AP45" s="160"/>
      <c r="AQ45" s="160"/>
      <c r="AR45" s="160"/>
      <c r="AS45" s="160"/>
      <c r="AT45" s="161">
        <v>103000</v>
      </c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70">
        <v>7094.32</v>
      </c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61">
        <f>AT45-BK45</f>
        <v>95905.68</v>
      </c>
      <c r="BW45" s="161"/>
      <c r="BX45" s="161"/>
      <c r="BY45" s="161"/>
      <c r="BZ45" s="161"/>
      <c r="CA45" s="161"/>
      <c r="CB45" s="161"/>
      <c r="CC45" s="161"/>
      <c r="CD45" s="161"/>
      <c r="CE45" s="161"/>
      <c r="CF45" s="2"/>
      <c r="CG45" s="2"/>
      <c r="CH45" s="2"/>
      <c r="CI45" s="2"/>
      <c r="CJ45" s="2"/>
      <c r="CK45" s="2"/>
    </row>
    <row r="46" spans="1:89" ht="48" customHeight="1">
      <c r="A46" s="175" t="s">
        <v>296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59" t="s">
        <v>220</v>
      </c>
      <c r="AF46" s="159"/>
      <c r="AG46" s="159"/>
      <c r="AH46" s="159"/>
      <c r="AI46" s="159"/>
      <c r="AJ46" s="159"/>
      <c r="AK46" s="160" t="s">
        <v>297</v>
      </c>
      <c r="AL46" s="160"/>
      <c r="AM46" s="160"/>
      <c r="AN46" s="160"/>
      <c r="AO46" s="160"/>
      <c r="AP46" s="160"/>
      <c r="AQ46" s="160"/>
      <c r="AR46" s="160"/>
      <c r="AS46" s="160"/>
      <c r="AT46" s="161">
        <v>20000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 t="s">
        <v>45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>
        <v>123456</v>
      </c>
      <c r="BW46" s="161"/>
      <c r="BX46" s="161"/>
      <c r="BY46" s="161"/>
      <c r="BZ46" s="161"/>
      <c r="CA46" s="161"/>
      <c r="CB46" s="161"/>
      <c r="CC46" s="161"/>
      <c r="CD46" s="161"/>
      <c r="CE46" s="161"/>
      <c r="CF46" s="2"/>
      <c r="CG46" s="2"/>
      <c r="CH46" s="2"/>
      <c r="CI46" s="2"/>
      <c r="CJ46" s="2"/>
      <c r="CK46" s="2"/>
    </row>
    <row r="47" spans="1:89" ht="59.25" customHeight="1">
      <c r="A47" s="175" t="s">
        <v>298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59" t="s">
        <v>220</v>
      </c>
      <c r="AF47" s="159"/>
      <c r="AG47" s="159"/>
      <c r="AH47" s="159"/>
      <c r="AI47" s="159"/>
      <c r="AJ47" s="159"/>
      <c r="AK47" s="153" t="s">
        <v>299</v>
      </c>
      <c r="AL47" s="153"/>
      <c r="AM47" s="153"/>
      <c r="AN47" s="153"/>
      <c r="AO47" s="153"/>
      <c r="AP47" s="153"/>
      <c r="AQ47" s="153"/>
      <c r="AR47" s="153"/>
      <c r="AS47" s="153"/>
      <c r="AT47" s="163">
        <v>80000</v>
      </c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70" t="s">
        <v>45</v>
      </c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61">
        <f>AT47</f>
        <v>80000</v>
      </c>
      <c r="BW47" s="161"/>
      <c r="BX47" s="161"/>
      <c r="BY47" s="161"/>
      <c r="BZ47" s="161"/>
      <c r="CA47" s="161"/>
      <c r="CB47" s="161"/>
      <c r="CC47" s="161"/>
      <c r="CD47" s="161"/>
      <c r="CE47" s="161"/>
      <c r="CF47" s="2"/>
      <c r="CG47" s="2"/>
      <c r="CH47" s="2"/>
      <c r="CI47" s="2"/>
      <c r="CJ47" s="2"/>
      <c r="CK47" s="2"/>
    </row>
    <row r="48" spans="1:89" ht="48" customHeight="1">
      <c r="A48" s="183" t="s">
        <v>300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52" t="s">
        <v>220</v>
      </c>
      <c r="AF48" s="152"/>
      <c r="AG48" s="152"/>
      <c r="AH48" s="152"/>
      <c r="AI48" s="152"/>
      <c r="AJ48" s="152"/>
      <c r="AK48" s="153" t="s">
        <v>301</v>
      </c>
      <c r="AL48" s="153"/>
      <c r="AM48" s="153"/>
      <c r="AN48" s="153"/>
      <c r="AO48" s="153"/>
      <c r="AP48" s="153"/>
      <c r="AQ48" s="153"/>
      <c r="AR48" s="153"/>
      <c r="AS48" s="153"/>
      <c r="AT48" s="163">
        <v>59200</v>
      </c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84">
        <v>13135</v>
      </c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55">
        <f>AT48-BK48</f>
        <v>46065</v>
      </c>
      <c r="BW48" s="155"/>
      <c r="BX48" s="155"/>
      <c r="BY48" s="155"/>
      <c r="BZ48" s="155"/>
      <c r="CA48" s="155"/>
      <c r="CB48" s="155"/>
      <c r="CC48" s="155"/>
      <c r="CD48" s="155"/>
      <c r="CE48" s="155"/>
      <c r="CF48" s="185"/>
      <c r="CG48" s="185"/>
      <c r="CH48" s="185"/>
      <c r="CI48" s="185"/>
      <c r="CJ48" s="185"/>
      <c r="CK48" s="185"/>
    </row>
    <row r="49" spans="1:89" ht="15" customHeight="1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8"/>
      <c r="AE49" s="189"/>
      <c r="AF49" s="189"/>
      <c r="AG49" s="189"/>
      <c r="AH49" s="189"/>
      <c r="AI49" s="189"/>
      <c r="AJ49" s="189"/>
      <c r="AK49" s="190"/>
      <c r="AL49" s="190"/>
      <c r="AM49" s="190"/>
      <c r="AN49" s="190"/>
      <c r="AO49" s="190"/>
      <c r="AP49" s="190"/>
      <c r="AQ49" s="190"/>
      <c r="AR49" s="190"/>
      <c r="AS49" s="190"/>
      <c r="AT49" s="191"/>
      <c r="AU49" s="191"/>
      <c r="AV49" s="191"/>
      <c r="AW49" s="191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1"/>
      <c r="BJ49" s="191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2"/>
      <c r="CG49" s="2"/>
      <c r="CH49" s="2"/>
      <c r="CI49" s="2"/>
      <c r="CJ49" s="2"/>
      <c r="CK49" s="2"/>
    </row>
    <row r="50" spans="1:89" ht="23.25" customHeight="1">
      <c r="A50" s="195" t="s">
        <v>302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6" t="s">
        <v>303</v>
      </c>
      <c r="AF50" s="196"/>
      <c r="AG50" s="196"/>
      <c r="AH50" s="196"/>
      <c r="AI50" s="196"/>
      <c r="AJ50" s="196"/>
      <c r="AK50" s="197" t="s">
        <v>33</v>
      </c>
      <c r="AL50" s="197"/>
      <c r="AM50" s="197"/>
      <c r="AN50" s="197"/>
      <c r="AO50" s="197"/>
      <c r="AP50" s="197"/>
      <c r="AQ50" s="197"/>
      <c r="AR50" s="197"/>
      <c r="AS50" s="197"/>
      <c r="AT50" s="198">
        <f>стр1!BB13-AT6</f>
        <v>-748076.6400000006</v>
      </c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9">
        <f>стр1!BX13-стр2!BK6</f>
        <v>653545.7399999995</v>
      </c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200" t="s">
        <v>33</v>
      </c>
      <c r="BW50" s="200"/>
      <c r="BX50" s="200"/>
      <c r="BY50" s="200"/>
      <c r="BZ50" s="200"/>
      <c r="CA50" s="200"/>
      <c r="CB50" s="200"/>
      <c r="CC50" s="200"/>
      <c r="CD50" s="200"/>
      <c r="CE50" s="200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AX49:BH49"/>
    <mergeCell ref="A50:AD50"/>
    <mergeCell ref="AE50:AJ50"/>
    <mergeCell ref="AK50:AS50"/>
    <mergeCell ref="AT50:BJ50"/>
    <mergeCell ref="BK50:BU50"/>
    <mergeCell ref="BV50:CE50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view="pageBreakPreview" zoomScaleSheetLayoutView="100" workbookViewId="0" topLeftCell="A23">
      <selection activeCell="BZ40" sqref="BZ40"/>
    </sheetView>
  </sheetViews>
  <sheetFormatPr defaultColWidth="1.00390625" defaultRowHeight="12.75"/>
  <cols>
    <col min="1" max="2" width="0.5" style="1" hidden="1" customWidth="1"/>
    <col min="3" max="3" width="2.50390625" style="1" customWidth="1"/>
    <col min="4" max="4" width="0.5" style="1" customWidth="1"/>
    <col min="5" max="5" width="0.74609375" style="1" customWidth="1"/>
    <col min="6" max="35" width="0.5" style="1" customWidth="1"/>
    <col min="36" max="36" width="10.75390625" style="1" customWidth="1"/>
    <col min="37" max="37" width="0.6171875" style="1" customWidth="1"/>
    <col min="38" max="41" width="0.5" style="1" customWidth="1"/>
    <col min="42" max="42" width="1.4921875" style="1" customWidth="1"/>
    <col min="43" max="43" width="0.746093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625" style="1" customWidth="1"/>
    <col min="58" max="58" width="6.00390625" style="1" customWidth="1"/>
    <col min="59" max="59" width="0.7460937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4921875" style="1" customWidth="1"/>
    <col min="81" max="87" width="0.5" style="1" customWidth="1"/>
    <col min="88" max="88" width="0.6171875" style="1" hidden="1" customWidth="1"/>
    <col min="89" max="89" width="0.5" style="1" hidden="1" customWidth="1"/>
    <col min="90" max="90" width="2.50390625" style="1" customWidth="1"/>
    <col min="91" max="91" width="1.4921875" style="1" customWidth="1"/>
    <col min="92" max="92" width="2.50390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61718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3.75390625" style="1" customWidth="1"/>
    <col min="108" max="108" width="0.74609375" style="1" customWidth="1"/>
    <col min="109" max="16384" width="0.5" style="1" customWidth="1"/>
  </cols>
  <sheetData>
    <row r="1" spans="90:107" ht="12.75" customHeight="1">
      <c r="CL1" s="9" t="s">
        <v>304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6" t="s">
        <v>305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308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748076.6400000006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-653545.7399999998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-1401622.3800000004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310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29" t="s">
        <v>45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 t="s">
        <v>45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311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312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313</v>
      </c>
      <c r="AL11" s="211"/>
      <c r="AM11" s="211"/>
      <c r="AN11" s="211"/>
      <c r="AO11" s="211"/>
      <c r="AP11" s="211"/>
      <c r="AQ11" s="129" t="s">
        <v>45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 t="s">
        <v>45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 t="s">
        <v>45</v>
      </c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314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315</v>
      </c>
      <c r="AL12" s="211"/>
      <c r="AM12" s="211"/>
      <c r="AN12" s="211"/>
      <c r="AO12" s="211"/>
      <c r="AP12" s="211"/>
      <c r="AQ12" s="129" t="s">
        <v>45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 t="s">
        <v>45</v>
      </c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29" t="s">
        <v>45</v>
      </c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 t="s">
        <v>45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29" t="s">
        <v>45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 t="s">
        <v>45</v>
      </c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316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317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29" t="s">
        <v>45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 t="s">
        <v>45</v>
      </c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311</v>
      </c>
      <c r="B16" s="218" t="s">
        <v>311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29" t="s">
        <v>45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 t="s">
        <v>45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29" t="s">
        <v>45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 t="s">
        <v>45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29" t="s">
        <v>45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 t="s">
        <v>45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29" t="s">
        <v>45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 t="s">
        <v>45</v>
      </c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29" t="s">
        <v>45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 t="s">
        <v>45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29" t="s">
        <v>45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 t="s">
        <v>45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29" t="s">
        <v>45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 t="s">
        <v>45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29" t="s">
        <v>45</v>
      </c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 t="s">
        <v>45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29" t="s">
        <v>45</v>
      </c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 t="s">
        <v>45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29" t="s">
        <v>45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 t="s">
        <v>45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29" t="s">
        <v>45</v>
      </c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 t="s">
        <v>45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29" t="s">
        <v>45</v>
      </c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 t="s">
        <v>45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29" t="s">
        <v>45</v>
      </c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 t="s">
        <v>45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29" t="s">
        <v>45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 t="s">
        <v>45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29" t="s">
        <v>45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 t="s">
        <v>45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29" t="s">
        <v>45</v>
      </c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 t="s">
        <v>45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29" t="s">
        <v>45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 t="s">
        <v>45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29" t="s">
        <v>45</v>
      </c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 t="s">
        <v>45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29" t="s">
        <v>45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 t="s">
        <v>45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29" t="s">
        <v>45</v>
      </c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 t="s">
        <v>45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318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319</v>
      </c>
      <c r="AL37" s="211"/>
      <c r="AM37" s="211"/>
      <c r="AN37" s="211"/>
      <c r="AO37" s="211"/>
      <c r="AP37" s="211"/>
      <c r="AQ37" s="208" t="s">
        <v>320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29">
        <f>BG38+BG39</f>
        <v>748076.6400000006</v>
      </c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>
        <f>BZ38+BZ39</f>
        <v>-653545.7399999998</v>
      </c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212">
        <f>BG37-BZ37</f>
        <v>1401622.3800000004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321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322</v>
      </c>
      <c r="AL38" s="211"/>
      <c r="AM38" s="211"/>
      <c r="AN38" s="211"/>
      <c r="AO38" s="211"/>
      <c r="AP38" s="211"/>
      <c r="AQ38" s="208" t="s">
        <v>323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29">
        <f>-стр1!BB13</f>
        <v>-14513400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220">
        <v>-3422233.92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324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325</v>
      </c>
      <c r="AL39" s="221"/>
      <c r="AM39" s="221"/>
      <c r="AN39" s="221"/>
      <c r="AO39" s="221"/>
      <c r="AP39" s="221"/>
      <c r="AQ39" s="222" t="s">
        <v>326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15261476.64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2768688.18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327</v>
      </c>
      <c r="C41" s="1" t="s">
        <v>327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F41" s="137" t="s">
        <v>328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ht="11.25" customHeight="1">
      <c r="A42" s="226"/>
      <c r="U42" s="227" t="s">
        <v>329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330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331</v>
      </c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M44" s="137" t="s">
        <v>332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</row>
    <row r="45" spans="3:112" ht="9.75" customHeight="1">
      <c r="C45" s="1" t="s">
        <v>333</v>
      </c>
      <c r="T45" s="228"/>
      <c r="U45" s="228"/>
      <c r="V45" s="228"/>
      <c r="W45" s="228"/>
      <c r="X45" s="228"/>
      <c r="Y45" s="228"/>
      <c r="Z45" s="228"/>
      <c r="AA45" s="228"/>
      <c r="AB45" s="227" t="s">
        <v>329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334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335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330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F47" s="137" t="s">
        <v>332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329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334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335</v>
      </c>
      <c r="D50" s="20"/>
      <c r="E50" s="236" t="s">
        <v>336</v>
      </c>
      <c r="F50" s="236"/>
      <c r="G50" s="236"/>
      <c r="H50" s="236"/>
      <c r="I50" s="5" t="s">
        <v>335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2021</v>
      </c>
      <c r="AJ50" s="5"/>
      <c r="AK50" s="5"/>
      <c r="AL50" s="5"/>
      <c r="AM50" s="237"/>
      <c r="AN50" s="237"/>
      <c r="AO50" s="1" t="s">
        <v>337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338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2021-03-09T07:02:16Z</cp:lastPrinted>
  <dcterms:modified xsi:type="dcterms:W3CDTF">2021-03-09T07:33:40Z</dcterms:modified>
  <cp:category/>
  <cp:version/>
  <cp:contentType/>
  <cp:contentStatus/>
  <cp:revision>192</cp:revision>
</cp:coreProperties>
</file>